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8" windowHeight="5892" activeTab="0"/>
  </bookViews>
  <sheets>
    <sheet name="Пудожский" sheetId="1" r:id="rId1"/>
    <sheet name="Лист1" sheetId="2" r:id="rId2"/>
  </sheets>
  <definedNames>
    <definedName name="_xlnm.Print_Area" localSheetId="0">'Пудожский'!$A$1:$K$145</definedName>
  </definedNames>
  <calcPr fullCalcOnLoad="1"/>
</workbook>
</file>

<file path=xl/sharedStrings.xml><?xml version="1.0" encoding="utf-8"?>
<sst xmlns="http://schemas.openxmlformats.org/spreadsheetml/2006/main" count="404" uniqueCount="252">
  <si>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 </t>
    </r>
  </si>
  <si>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 </t>
    </r>
  </si>
  <si>
    <t>мероприятие выполнено в 2014г.</t>
  </si>
  <si>
    <t>мероприятие выполнено в 2015г.</t>
  </si>
  <si>
    <r>
      <t>Мероприятие выполнено.</t>
    </r>
    <r>
      <rPr>
        <sz val="12"/>
        <rFont val="Times New Roman"/>
        <family val="1"/>
      </rPr>
      <t xml:space="preserve"> 
Проведены работы по адаптации для инвалидов и других маломобильных групп населения приоритетных объектов в сферах здравоохранения, социальной защиты и социального обслуживания, культуры, образования, труда и занятости, физической культуры, транспорта, информации и связи.</t>
    </r>
  </si>
  <si>
    <t>Завершаются работы по адаптации для инвалидов и других маломобильных групп населения приоритетных объектов в сферах здравоохранения, труда и занятости</t>
  </si>
  <si>
    <r>
      <t xml:space="preserve">Мероприятие выполнено. </t>
    </r>
    <r>
      <rPr>
        <sz val="10"/>
        <rFont val="Times New Roman"/>
        <family val="1"/>
      </rPr>
      <t xml:space="preserve">
Проведен электронный аукцион, по итогам которого с ЗАО «СофтЛайн Трейд» заключен государственный контракт на выполнение работ по развитию единой информационной базы данных в целях реализации мероприятий, связанных с обеспечением безопасности донорской крови и ее компонентов в учреждениях здравоохранения Республики Карелия. Оборудование поставлено и смонтировано на рабочие места (компьютерное и сетевое оборудование),  подключены защищенные каналы связи системы обмена данными. Проведены мероприятия по аттестации информационной системы персональных данных на соответствие требованиям законодательства Российской Федерации в сфере защиты информации. Работы по контракту завершены и оплачены. </t>
    </r>
  </si>
  <si>
    <r>
      <t xml:space="preserve">Мероприятие выполнено. </t>
    </r>
    <r>
      <rPr>
        <sz val="12"/>
        <rFont val="Times New Roman"/>
        <family val="1"/>
      </rPr>
      <t xml:space="preserve">
В соответствии с заключенным контрактом в начале июля 2016 года в учреждение поставлено 2 автомобиля скорой медицинской помощи. </t>
    </r>
  </si>
  <si>
    <t>Имеется земельный участок.</t>
  </si>
  <si>
    <t xml:space="preserve">Планируемый срок разработки проектно-сметной документации - 2018 год. </t>
  </si>
  <si>
    <t xml:space="preserve">Объемы финансирования работ по проектированию и строительству распределительных сетей газопровода (уличная сеть) по населенным пунктам Пудожского муниципального района включены в Государственную программу Республики Карелия «Энергосбережение, энергоэффективность и развитие энергетики Республики Карелия» на период 2015-2020 годы, утвержденную постановлением Правительства Республики Карелия от 20 ноября 2014 года № 341-П.                              </t>
  </si>
  <si>
    <t>Мероприятие выполнено</t>
  </si>
  <si>
    <t xml:space="preserve">Мероприятие выполнено </t>
  </si>
  <si>
    <t>Мероприятие выполнено, муниц.контракт на 180 000 руб. по итогам аукциона</t>
  </si>
  <si>
    <r>
      <rPr>
        <sz val="9.6"/>
        <rFont val="Times New Roman"/>
        <family val="1"/>
      </rPr>
      <t xml:space="preserve">Завершена реализация первого этапа 2014-2015 годов Программы. Работы завершены. Введены в эксплуатацию 4 малоэтажных многоквартирных дома. Расселено 748,9 кв. метров аварийного жилья.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В рамках реализации второго этапа</t>
    </r>
    <r>
      <rPr>
        <sz val="12"/>
        <rFont val="Times New Roman"/>
        <family val="1"/>
      </rPr>
      <t xml:space="preserve"> 2015-2016 годов Программы  КУ РК "УКС РК":
11 мая 2016 года заключен государственный контракт с АО «Карелстроймеханизация» на выполнение работ по подготовке проектной документации и строительству многоквартирных жилых домов для обеспечения мероприятий по переселению граждан из аварийного жилищного фонда на территории Пудожского муниципального района, Петрозаводского городского округа, Медвежьегорского, Пряжинского и Олонецкого муниципальных районов Республики Карелия. </t>
    </r>
    <r>
      <rPr>
        <sz val="9.6"/>
        <rFont val="Times New Roman"/>
        <family val="1"/>
      </rPr>
      <t>Строительство окончено (кроме благоустройства-отсутствует асфальтовое покрытие и озеленение). Благоустройство территории отложено до весны 2017 года. Жители переселяются в г. Петрозаводск в многоквартирный дом по ул. Беломорской.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В рамках реализации третьего этапа</t>
    </r>
    <r>
      <rPr>
        <sz val="12"/>
        <rFont val="Times New Roman"/>
        <family val="1"/>
      </rPr>
      <t xml:space="preserve"> 2016-2017 годов Программы КУ РК «УКС РК» планируется заключение государственных контрактов на приобретение 36 жилых помещений (расселяемая площадь жилых помещений 1 587,3 кв. метра) во II квартале 2017 года.</t>
    </r>
  </si>
  <si>
    <r>
      <t xml:space="preserve">Ориентировочный срок завершения проектных работ с получением заключения главгосэкспертизы – </t>
    </r>
    <r>
      <rPr>
        <strike/>
        <sz val="12"/>
        <rFont val="Times New Roman"/>
        <family val="1"/>
      </rPr>
      <t>31 октября</t>
    </r>
    <r>
      <rPr>
        <sz val="12"/>
        <rFont val="Times New Roman"/>
        <family val="1"/>
      </rPr>
      <t xml:space="preserve"> декабрь 2016 года (по устной информации Заказчика - ООО "Газпром инвест Юг").
Решение о включении лимитов по строительству объекта в инвестиционную программу ПАО «Газпром» будет принято в 1-м квартале 2017 года.
Планируемый срок начала строительно-монтажных работ по объекту – 1-й квартал  2017 года (вслучае включения лимитов на 2017 год в инвестиционную программу ПАО "Газпром" в 1-м квартале 2017 года).
В соответствии с </t>
    </r>
    <r>
      <rPr>
        <strike/>
        <sz val="12"/>
        <rFont val="Times New Roman"/>
        <family val="1"/>
      </rPr>
      <t>проектом</t>
    </r>
    <r>
      <rPr>
        <sz val="12"/>
        <rFont val="Times New Roman"/>
        <family val="1"/>
      </rPr>
      <t xml:space="preserve"> Программой развития газоснабжения и газификации Республики Карелия на период с 2016 по 2020 годы, срок окончания работ по объекту – 2020 год.
</t>
    </r>
  </si>
  <si>
    <t>В целях реализации инвестиционного проекта в федеральную целевую программу «Развитие Республики Карелия на период до 2020 года» включено мероприятие «Строительство газопровода для энергетического обеспечения освоения минерально-сырьевых ресурсов Пудожского муниципального района».  В связи с тем, что финансирование из средств федерального бюджета данного мероприятия запланировано в 2018-2019 годах, проектная документация будет разработана до конца 2017 года.                                                                                     Работа по выбору и формированию земельного участка будет завершена до конца 2016 года.</t>
  </si>
  <si>
    <t xml:space="preserve">Выполнение перенесено по техническим причинам в одностороннем порядке исполнителем работ (ПАО "Ростелеком") на 3.10.2016 г. </t>
  </si>
  <si>
    <r>
      <rPr>
        <b/>
        <sz val="12"/>
        <rFont val="Times New Roman"/>
        <family val="1"/>
      </rPr>
      <t>Мероприятие выполнено.</t>
    </r>
    <r>
      <rPr>
        <sz val="12"/>
        <rFont val="Times New Roman"/>
        <family val="1"/>
      </rPr>
      <t xml:space="preserve">
МФЦ открыт 14.12.2015 года по адресу: ул. Комсомольская д. 5</t>
    </r>
  </si>
  <si>
    <r>
      <rPr>
        <b/>
        <sz val="12"/>
        <rFont val="Times New Roman"/>
        <family val="1"/>
      </rPr>
      <t>Мероприятие выполнено.</t>
    </r>
    <r>
      <rPr>
        <sz val="12"/>
        <rFont val="Times New Roman"/>
        <family val="1"/>
      </rPr>
      <t xml:space="preserve">
ТОСП МФЦ открыт 14.12.2015 года.</t>
    </r>
  </si>
  <si>
    <t>Предложение по внесению изменений в перечень автомобильных дорог федерального значения с необходимым комплектом документов, подготовленным в соответствии с приказом Министерства транспорта Российской Федерации от 25 сентября 2006 года № 117, внесено совместно Правительством Республики Карелия и Архангельской области в Росавтодор 29 марта 2016 года. Получено письмо Росавтодора от 31.05.2016 г.  с отказом в передаче дороги в федеральную собственность. Однако в настоящее время Федеральным дорожным агентством принят вариант обеспечения транспортного подхода к космодрому Плесецк по маршруту Санкт-Петербург – Вытегра - Прокшино – Солза – Каргополь – Плесецк – Брин-Наволок – Архангельск. В связи с этим  прорабатывается  вопрос о включении в перечень автодорог федерального значения дороги Долматово – Няндома – Каргополь - Пудож на участке Каргополь – Пудож, связывающей указанный подъезд с автодорогой федерального значения А-119 Вологда – Медвежьегорск. Сложившаяся схема транспортных маршрутов по сети автомобильных дорог федерального значения (через г. Вологду) приводит к вынужденному перепробегу транспорта, увеличению времени доставки грузов к потребителю. При передаче автомобильной дороги Каргополь – Пудож в федеральную собственность  будет обеспечено сокращение маршрута движения автомобильного транспорта между областными центрами Мурманской области (г. Мурманск), Республики Карелия (г. Петрозаводск) и Архангельской области (г. Архангельск) на 320 километров. Передача автомобильной дороги Каргополь – Пудож в федеральную собственность создаст предпосылки организации оптимальной схемы движения транспорта, обеспечит оптимизацию транспортной нагрузки на сеть автомобильных дорог федерального значения в Мурманской, Архангельской и Вологодской областях и Республике Карелия за счет обеспечения единых условий движения транспорта.</t>
  </si>
  <si>
    <t>№ п/п</t>
  </si>
  <si>
    <t>вне-
бюджетные источники</t>
  </si>
  <si>
    <t>средства бюджета муници-
пального образова-  ния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</si>
  <si>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</si>
  <si>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</si>
  <si>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</si>
  <si>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</si>
  <si>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</si>
  <si>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</si>
  <si>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 xml:space="preserve">средства бюджета Респуб-
лики Карелия </t>
  </si>
  <si>
    <t>Планируе-мый срок исполне-  ния (месяц, год)</t>
  </si>
  <si>
    <t>Поиск источников финансирования</t>
  </si>
  <si>
    <t>2016-2020</t>
  </si>
  <si>
    <t>2017-2020</t>
  </si>
  <si>
    <t>2018-2020</t>
  </si>
  <si>
    <t>2014-2015</t>
  </si>
  <si>
    <t>План основных мероприятий, связанных с подготовкой и проведением празднования в 2020 году 100-летия образования Республики Карелия, утвержденный распоряжением Правительства Российской Федерации от 22 ноября 2013 года № 2161-р</t>
  </si>
  <si>
    <t>Министерство культуры Республики Карелия</t>
  </si>
  <si>
    <t>2019-2020</t>
  </si>
  <si>
    <t>2017-2018</t>
  </si>
  <si>
    <t>2016-2018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</si>
  <si>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</si>
  <si>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</si>
  <si>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</si>
  <si>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</si>
  <si>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</si>
  <si>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2014-2020</t>
  </si>
  <si>
    <t>2018-2019</t>
  </si>
  <si>
    <t>Государственная программа Республики Карелия «Развитие физической культуры, спорта, туризма и повышение  эффективности реализации молодежной политики Республики Карелия» на 2014-2020 годы (при условии софинансирования из федерального бюджета)</t>
  </si>
  <si>
    <t>Физическая культура и спорт</t>
  </si>
  <si>
    <t>Итого по разделу "Физическая культура и спорт"</t>
  </si>
  <si>
    <t>Поиск источников финансирования во взаимодействии с администрацией местного самоуправления</t>
  </si>
  <si>
    <t>Транспортная инфраструктура</t>
  </si>
  <si>
    <t>ФЦП «Развитие Республики Карелия на период до 2020 года»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</si>
  <si>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</si>
  <si>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</si>
  <si>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</si>
  <si>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</si>
  <si>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</si>
  <si>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</si>
  <si>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внебюджетные источники</t>
  </si>
  <si>
    <t>Министерство строительства, ЖКХ и энергетики Республики Карелия</t>
  </si>
  <si>
    <t>Долгосрочная целевая программа «Обеспечение населения Республики Карелия питьевой водой» на 2011-2017 годы, за счет внебюджетных средств. 
Поиск источников финансирования во взаимодействии с администрацией местного самоуправления</t>
  </si>
  <si>
    <t>Государственная программа Республики Карелия «Энергосбережение, энергоэффективность и развитие энергетики Республики Карелия» на период 2015-2020 годы, утвержденная постановлением Правительства Республики Карелия от 20 ноября 2014 года № 341-П</t>
  </si>
  <si>
    <t>Долгосрочная целевая программа «Обеспечение населения Республики Карелия питьевой водой» на 2011-2017 годы, за счет внебюджетных средств. 
Поиск источников финансирования во взаимодействии с администрацией местного самоуправления.</t>
  </si>
  <si>
    <t>Итого по разделу "Производственная сфера"</t>
  </si>
  <si>
    <t>Министерство строительства, ЖКХ и энергетики Республики Карелия, администрация Пудожского муниципального района</t>
  </si>
  <si>
    <t xml:space="preserve">Реконструкции системы водоснабжения в пос. Кривцы </t>
  </si>
  <si>
    <t xml:space="preserve">Строительство водопроводных насосных станций 1 и 2 подъема, пос. Красноборский </t>
  </si>
  <si>
    <t>Министерство строительства, ЖКХ и энергетики Республики Карелия, администрация Пудожского городского поселения</t>
  </si>
  <si>
    <t xml:space="preserve">Строительство нового водозабора, пос. Красноборский </t>
  </si>
  <si>
    <t xml:space="preserve">Строительство водопроводных очистных сооружений, пос. Красноборский </t>
  </si>
  <si>
    <t xml:space="preserve">Строительство водогрейной котельной (ТЭЦ), г. Пудож </t>
  </si>
  <si>
    <t xml:space="preserve">Строительство канализационных сооружений, г. Пудож </t>
  </si>
  <si>
    <t>Строительство канализационных очистных сооружений биологической очистки и обеззараживания сточных вод, г. Пудож</t>
  </si>
  <si>
    <t xml:space="preserve">Строительство водопроводных насосных станций 1 и 2 подъема, г. Пудож </t>
  </si>
  <si>
    <t xml:space="preserve">Строительство нового водозабора, г. Пудож </t>
  </si>
  <si>
    <t>Строительство водопроводных очистных сооружений, г. Пудож</t>
  </si>
  <si>
    <t>Министерство по делам молодежи, физической культуре и спорту Республики Карелия, администрация  Пудожского муниципального района</t>
  </si>
  <si>
    <t xml:space="preserve">Строительство спортивной площадки в  пос. Пяльма </t>
  </si>
  <si>
    <t xml:space="preserve">Строительство спортивной площадки в  пос. Шальский </t>
  </si>
  <si>
    <t>Строительство  физкультурно-оздоровительного комплекса для Детско-юношеской спортивной школы</t>
  </si>
  <si>
    <t xml:space="preserve">Реконструкция плавательного бассейна муниципального казенного образовательного учреждения средняя общеобразовательная школа № 3 </t>
  </si>
  <si>
    <t>Реконструкция автовокзала г. Петрозаводска и опорной сети автостанций Республики Карелия (г. Пудож)</t>
  </si>
  <si>
    <t>Реконструкция сети посадочных площадок, обеспечивающих функционирование воздушного транспорта на территории Республики Карелия</t>
  </si>
  <si>
    <t>Министерство строительства  Республики Карелия</t>
  </si>
  <si>
    <t xml:space="preserve"> ФЦП «Развитие Республики Карелия на период до 2020 года»</t>
  </si>
  <si>
    <t>Строительство распределительных сетей газопровода в рамках газификации Пудожского района</t>
  </si>
  <si>
    <t>Министерство строительства, жилищно-коммунального хозяйства и энергетики Республики Карелия, администрация Пудожского муниципального района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</si>
  <si>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</si>
  <si>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Минспорт России, Министерство по делам молодежи, физической культуре и спорту Республики Карелия, администрация Пудожского муниципального района</t>
  </si>
  <si>
    <t>Строительство 4 спортивных площадок по Проекту "Строительство 50 спортивных площадок в городских округах и муниципальных районах Республики Карелия"</t>
  </si>
  <si>
    <t>Министерство по делам молодежи, физической культуре и спорту Республики Карелия, администрация Пудожского муниципального  района</t>
  </si>
  <si>
    <t>Министерство культуры Республики Карелия,
администрация Пудожского муниципального района</t>
  </si>
  <si>
    <t>Реконструкция здания «Дома купца Базегского» для размещения многофункционального центра культуры, г. Пудож</t>
  </si>
  <si>
    <t>Министерство образования Республики Карелия, администрация Пудожского муниципального района</t>
  </si>
  <si>
    <t>Модернизация региональных систем дошкольного образования в рамках подпрограммы «Развитие дошкольного, общего и дополнительного образования детей» государственной программы Российской Федерации «Развитие образования» на 2013-2020 годы</t>
  </si>
  <si>
    <t xml:space="preserve">Строительство футбольного поля с искусственным покрытием в г.Пудоже                             </t>
  </si>
  <si>
    <t>Строительство спортивной площадки в  г. Пудоже</t>
  </si>
  <si>
    <t>Капитальный ремонт муниципального казенного дошкольного образовательного учреждения детский сад № 14 в пос.Водла</t>
  </si>
  <si>
    <t xml:space="preserve">Государственная программа Республики Карелия «Культура Республики Карелия» на 2014-2020 годы, поиск источников финансирования
</t>
  </si>
  <si>
    <t>Реконструкция спортивного зала г. Пудожа</t>
  </si>
  <si>
    <t>Реконструкция спортивного зала  пос. Кривцы, Пудожский муниципальный район</t>
  </si>
  <si>
    <t>Строительство модульной патолого-анатомической лаборатории в г. Пудоже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</si>
  <si>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</si>
  <si>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Восстановление объектов этнографической деревни Бесов Нос с их приспособлением для размещения музейного визит-центра, Пудожский муниципальный район</t>
  </si>
  <si>
    <t>ГУП РК "Карелавтотранс", Государственный комитет Республики Карелия по транспорту</t>
  </si>
  <si>
    <t>Реконструкция причальной стенки в пос. Новостеклянное Шальского сельского поселения, Пудожский муниципальный район</t>
  </si>
  <si>
    <t>Минэкономразвития России, Государственный комитет Республики Карелия по транспорту, администрация Пудожского муниципального района</t>
  </si>
  <si>
    <t>Минэкономразвития России, Государственный комитет Республики Карелия по транспорту, БУ РК "Аэропорт "Петрозаводск"</t>
  </si>
  <si>
    <t>Реконструкция здания под размещение пожарного депо государственного казенного учреждения «Отряд противопожарной службы по Пудожскому району», Пудожский муниципальный район, пос. Шальский, ул. Октябрьская, д.5</t>
  </si>
  <si>
    <t>Минэкономразвития России, Государственный комитет Республики Карелия по обеспечению безопасности и жизнедеятельности населения, Казенное учреждение Республики Карелия "Управление капитального строительства Республики Карелия"</t>
  </si>
  <si>
    <t>Обеспечение необходимой инфраструктурой земельных участков в целях жилищного строительства для семей, имеющих 3 и более детей, Пудожский муниципальный район</t>
  </si>
  <si>
    <t>Администрация Пудожского муниципального района, Министерство строительства, ЖКХ и энергетики Республики Карелия</t>
  </si>
  <si>
    <t xml:space="preserve">Строительство газопровода для энергетического обеспечения освоения минерально-сырьевых ресурсов Пудожского муниципального района
</t>
  </si>
  <si>
    <t>Строительство фельдшерско-акушерского  пункта в дер. Авдеево, Пудожский муниципальный район</t>
  </si>
  <si>
    <t xml:space="preserve"> ФЦП  "Развитие Республики Карелия на период до 2020 года"</t>
  </si>
  <si>
    <t>Министерство образования Республики Карелия,администрация Пудожского муниципального района</t>
  </si>
  <si>
    <t>Минобрнауки России, Министерство образования Республики Карелия, администрация Пудожского муниципального района</t>
  </si>
  <si>
    <t>Ремонт спортивного зала муниципального казенного общеобразовательного учреждения «Средняя общеобразовательная школа поселка Кривцы, Пудожского района, Республики Карелия»</t>
  </si>
  <si>
    <t xml:space="preserve">Ремонт спортивного зала муниципального казенного общеобразовательного учреждения Основная общеобразовательная школа пос. Пудожгорский </t>
  </si>
  <si>
    <t>Организация завода по производству древесных брикетов в г. Пудож</t>
  </si>
  <si>
    <t>ООО «Новотранс», Министерство по природопользованию и экологии Республики Карелия,  ОАО «Корпорация развития Республики Карелия», администрация Пудожского района.</t>
  </si>
  <si>
    <t xml:space="preserve">средства федерального бюджета </t>
  </si>
  <si>
    <t>Наименование программ Российской федерации, Республики Карелия и другие нормативно-правовые акты, в рамках которых планируется осуществлять реализацию при наличии</t>
  </si>
  <si>
    <t>ИТОГО по I разделу</t>
  </si>
  <si>
    <t>Раздел II. Мероприятия, источник финансирования по которым не определен</t>
  </si>
  <si>
    <t>ИТОГО по II разделу</t>
  </si>
  <si>
    <r>
      <t xml:space="preserve">                 </t>
    </r>
    <r>
      <rPr>
        <sz val="10"/>
        <rFont val="Times New Roman"/>
        <family val="1"/>
      </rPr>
      <t xml:space="preserve">Приложение №1 </t>
    </r>
  </si>
  <si>
    <t>Раздел III. Прочие мероприятия, направленные на социально-экономическое развитие Пудожского муниципального района</t>
  </si>
  <si>
    <t>Проведение ремонтных работ помещений в здании, расположенном по адресу г.Пудож, ул. Пионерская, д.69а (здание бывшего инфекционного отделения)</t>
  </si>
  <si>
    <t>Установка узла учета тепловой энергии в муниципальных учреждениях образования: МКОУ детский сад №1, МКОУ СОШ № 1 г. Пудожа, МБОУ ДО РДДТ</t>
  </si>
  <si>
    <t>Изготовление проектно-сметной документации и ремонт системы отопления в МКОУ СОШ п. Пяльма (здание детского сада)</t>
  </si>
  <si>
    <t>Замена 2-х оконных блока на лестничном марше МКОУ СОШ №2 г. Пудожа</t>
  </si>
  <si>
    <t xml:space="preserve">Приобретение одной мотопомпы в комплекте с оборудованием Кривецким сельским поселением </t>
  </si>
  <si>
    <t>Ремонт наружных пожарных водоемов в п.Кривцы Кривецким сельским поселением</t>
  </si>
  <si>
    <t>Ремонт кровли МКОУ детский сад № 45 г. Пудожа</t>
  </si>
  <si>
    <t>Софинансирование мероприятий первого этапа реализации «Региональной адресной программы по переселению граждан из аварийного жилищного фонда на 2014-2017 г.г.» (Шальское сельское поселение и  Кубовское сельское поселение)</t>
  </si>
  <si>
    <t>Решение XV сессии Совета Пудожского муниципального района  III созыва от 04 июня 2015ода «Об утверждении Перечня мероприятий, источником финансового обеспечения которых является субсидия на социально-экономическое развитие территорий»</t>
  </si>
  <si>
    <t>ИТОГО по III разделу</t>
  </si>
  <si>
    <t>Всего по Плану</t>
  </si>
  <si>
    <t>Выполнение работ по текущему ремонту помещений в МКОУ СОШ п.Шала (начальная школа в п.Новостеклянное)</t>
  </si>
  <si>
    <t xml:space="preserve">План мероприятий Пудожского муниципального района по подготовке к  празднованию 100-летия образования Республики Карелия в 2020 году </t>
  </si>
  <si>
    <t>к Постановлению администрации  Пудожского</t>
  </si>
  <si>
    <t>Раздел I. Мероприятия, реализуемые в рамках Государственных программ Российской Федерации и Республики Карелия, федеральных целевых программ, включенные в проект ФЦП  «Развитие Республики Карелия на период до 2020 года»,  План основных мероприятий, связанных с подготовкой и проведением празднования в 2020 году 100-летия образования Республики Карелия, утвержденный распоряжением Правительства Российской Федерации от 22 ноября 2013 г. № 2161-р</t>
  </si>
  <si>
    <t>Здравоохранение</t>
  </si>
  <si>
    <r>
      <t>Выполнение работ по развитию единой информационной базы данных в целях реализации мероприятий, связанных с обеспечением безопасности донорской крови и ее компонентов в учреждениях здравоохранения Республики Карелия (ГБУЗ «Пудожская центральная районная больница</t>
    </r>
    <r>
      <rPr>
        <b/>
        <sz val="12"/>
        <rFont val="Times New Roman"/>
        <family val="1"/>
      </rPr>
      <t>»)</t>
    </r>
  </si>
  <si>
    <t>Соглашение от 18.08.2014  № 23 о предоставлении в 2014 году иных межбюджетных трансфертов из федерального бюджета бюджету Республики Карелия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между Федеральным медико-биологическим агентством (ФМБА) и Правительством Республики Карелия</t>
  </si>
  <si>
    <t>ФМБА, Министерство здравоохранения Республики Карелия</t>
  </si>
  <si>
    <t xml:space="preserve">Реализация мероприятий, направленных на совершенствование организации медицинской помощи пострадавшим при дорожно-транспортных происшествиях </t>
  </si>
  <si>
    <t>2013-2015</t>
  </si>
  <si>
    <t>Распоряжение Правительства Российской Федерации от 27.12.2012 № 2541-р, Соглашение между Минздравом России и Правительством Республики Карелия от 19.11.2013 № 539/ДТП-2013-1143 на софинансирование расходных обязательств Республики Карелия, связанных с реализацией мероприятий, направленных на совершенствование организации медицинской помощи пострадавшим при дорожно-транспортных происшествиях</t>
  </si>
  <si>
    <t>Министерство здравоохранения Республики Карелия, ГБУЗ "Пудожская ЦРБ"</t>
  </si>
  <si>
    <t>Обновление парка автомобилей скорой медицинской помощи ГБУЗ «Пудожская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</si>
  <si>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</si>
  <si>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«Пудожская центральная районная больница»</t>
  </si>
  <si>
    <t>Социальная защита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</si>
  <si>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</si>
  <si>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</si>
  <si>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 xml:space="preserve">Министерство здравоохранения Республики Карелия, Министерство образования Республики Карелия, Министерство труда и занятости Республики Карелия, Министерство культуры Республики Карелия, Министерство по делам молодежи, физической культуре и спорту  Республики Карелия, Государственный комитет Республики Карелия по транспорту, Государственный комитет Республики Карелия по развитию информационно-коммуникационных технологий 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</si>
  <si>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</si>
  <si>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</si>
  <si>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</si>
  <si>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t>Итого по разделу "Социальная защита"</t>
  </si>
  <si>
    <t xml:space="preserve">Ремонт спортивного зала муниципального казенного общеобразовательного учреждения «Средняя общеобразовательная школа пос. Шальский 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</si>
  <si>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</si>
  <si>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10</t>
  </si>
  <si>
    <t>2014-2017</t>
  </si>
  <si>
    <t>12</t>
  </si>
  <si>
    <t>Строительство "Газопровода-отвода и ГРС к городам Кириллов - Белозерск - Липин Бор - Вытегра Вологодской области", межпоселковых газопроводов (135 км), распределительные сети (100 км), перевод муниципального жилого фона на природный га (2000 квартир)</t>
  </si>
  <si>
    <t>Внебюджетные источники – инвестиционная программа ООО «Газпром межрегионгаз»</t>
  </si>
  <si>
    <t>ООО «Газпром межрегионгаз»</t>
  </si>
  <si>
    <t>Развитие информационно - коммуникационных технологий</t>
  </si>
  <si>
    <t>Установка на территории района точек доступа  при реализации проекта «Устранение цифрового неравенства», дер. Колово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</si>
  <si>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</si>
  <si>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ПАО «Ростелеком»</t>
  </si>
  <si>
    <t>Установка на территории района точек доступа  при реализации проекта «Устранение цифрового неравенства», дер.Авдеево</t>
  </si>
  <si>
    <t>Установка на территории района точек доступа  при реализации проекта «Устранение цифрового неравенства», пос. Онежский</t>
  </si>
  <si>
    <t>Установка на территории района точек доступа  при реализации проекта «Устранение цифрового неравенства», пос. Красноборский</t>
  </si>
  <si>
    <t>Установка на территории района точек доступа  при реализации проекта «Устранение цифрового неравенства», дер. Каршево</t>
  </si>
  <si>
    <t>Установка на территории района точек доступа  при реализации проекта «Устранение цифрового неравенства», пос. Бочилово</t>
  </si>
  <si>
    <t>Установка на территории района точек доступа  при реализации проекта «Устранение цифрового неравенства», дер.Куганаволок</t>
  </si>
  <si>
    <t>Проведение работ по  модернизация первичной транспортной сети, пос. Подпорожье</t>
  </si>
  <si>
    <t>Проведение работ по  модернизация первичной транспортной сети, пос.Пяльма</t>
  </si>
  <si>
    <t>Проведение работ по  модернизация первичной транспортной сети, пос. Пудожгорский</t>
  </si>
  <si>
    <t>Проведение работ по  модернизация первичной транспортной сети, пос. Шальский</t>
  </si>
  <si>
    <t>Проведение работ по  модернизация первичной транспортной сети, пос. Кривцы</t>
  </si>
  <si>
    <t>Проведение работ по  модернизация первичной транспортной сети, пос. Кубово</t>
  </si>
  <si>
    <t>Открытие МФЦ в г.Пудоже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</si>
  <si>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</si>
  <si>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Государственный комитет Республики Карелия по развитию информационно-коммуникационных технологий</t>
  </si>
  <si>
    <t>Открытие ТОСП МФЦ в пос. Кривцы</t>
  </si>
  <si>
    <t>Открытие ТОСП МФЦ в пос. Кубово</t>
  </si>
  <si>
    <t>Открытие ТОСП МФЦ в пос. Пяльма</t>
  </si>
  <si>
    <t>Открытие ТОСП МФЦ в пос. Шальский</t>
  </si>
  <si>
    <t>Итого по разделу "Развитие информационно - коммуникационных технологий"</t>
  </si>
  <si>
    <t>Подготовка комплекта документов по передаче автодороги «Долматово-Няндома-Каргополь-Пудож» в федеральную собственность</t>
  </si>
  <si>
    <t>2015-2016</t>
  </si>
  <si>
    <t>Государственная программа «Развитие транспортной системы Республики Карелия на 2014-2020 годы» (совместно с Архангельской областью)</t>
  </si>
  <si>
    <t>Государственный комитет Республики Карелия по транспорту</t>
  </si>
  <si>
    <t>45</t>
  </si>
  <si>
    <t>Строительство ВЛ 330 кВ ПС 330 кВ Пудож - ПС 330 кВ Медвежьегорск - ПС 330 кВ Сортавальская со строительством ПС 330 кВ Пудож - Медвежьегорск ПС 330 кВ Сортавальская</t>
  </si>
  <si>
    <t xml:space="preserve">Поиск источников финансирования </t>
  </si>
  <si>
    <t>Сетевые компании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</si>
  <si>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</si>
  <si>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С использованием бюджетных и внебюджетных источников финансирования</t>
  </si>
  <si>
    <t>Обеспечение инженерной инфраструктурой земельных участков, используемых  для переселения граждан из аварийного жилищного фонда на территории муниципальных образований Республики Карелия</t>
  </si>
  <si>
    <t>66</t>
  </si>
  <si>
    <t>Строительство объектов связи на участке  автодороги «Вологда-Медвежегорск до пересечения с трассой Р21 Кола»</t>
  </si>
  <si>
    <t>Государсвенный комитет Республики Карелия по развитию информационно-коммунакационных технологий</t>
  </si>
  <si>
    <t>Обследование, изготовление проектно-сметной документации, ремонт сетей и сооружений водоснабжения, водоотведения д. Авдеево, и п. Пяльма</t>
  </si>
  <si>
    <t>Выполнение работ по капитальному ремонту пожарных  водоемов в д. Нигижма и п. Чернореченский</t>
  </si>
  <si>
    <t>Выполнение работ по  ремонту помещений МКОУ СОШ п. Шальский Пудожского района  Республики Карелия (по адресу: п. Шальский, пер. Северный, д.1)</t>
  </si>
  <si>
    <t>Мероприятия по благоустройству Шальского сельского поселения: приобретение детской площадки</t>
  </si>
  <si>
    <t>Приобретение светильников уличного освещения для  населенных пунктов Кривецкого сельского поселения</t>
  </si>
  <si>
    <t>Ямочный ремонт асфальто-бетонного покрытия ул. Стеклянская, Пер. Северный п. Шальский Шальского сельского поселения</t>
  </si>
  <si>
    <t>Мероприятия по благоустройству Кубовского сельского поселения: приобретение детской площадки</t>
  </si>
  <si>
    <t>Ремонт пожарных водоемов Кубовского сельского поселения</t>
  </si>
  <si>
    <t>Выполнение работ по ремонту труб, лотков на автодорогах общего пользования территории Кубовского сельского поселения</t>
  </si>
  <si>
    <t>Приобретение аппаратуры и сценических костюмов для МКУК «Водлинский Дом культуры»</t>
  </si>
  <si>
    <t>Установка прибора учета тепловой энергии по адресу: г. Пудож, ул. Пионерская, д. 8а. (городская баня)</t>
  </si>
  <si>
    <t>Выполнение работ по установке памятного знака «Воинской славы» в г. Пудоже  и ремонт мемориального комплекса Братских могил в г. Пудож на площади Павших борцов</t>
  </si>
  <si>
    <t>Приобретение центробежных консольных насосов с двигателем и ремонт котельной МКОУ ООШ п. Колово Пудожского района Республики Карелия</t>
  </si>
  <si>
    <t>Выполнение кадастровых работ по изготовлению технических планов для постановки на государственный кадастровый учет объектов водоснабжения</t>
  </si>
  <si>
    <t>Приобретение дизель-генератора на водозаборное сооружение в п. Пяльма Пудожского района</t>
  </si>
  <si>
    <t>Выполнение работ по ремонту кровли здания МКОУ СОШ д. Авдеево</t>
  </si>
  <si>
    <t>Установка прибора учета тепловой энергии в здании МКОУ СОШ п. Шальский</t>
  </si>
  <si>
    <t>Выполнение работ по установке ограждения на территории МКОУ ООШ № 2 г. Пудожа</t>
  </si>
  <si>
    <t>Демонтаж и установка наружных дверных блоков и оконных проемов в здании МКДОУ детский сад № 46 г. Пудожа</t>
  </si>
  <si>
    <t>Выполнение работ по ремонту кровли и печей в здании МБУ «Пудожский историко-краеведч. музей имени А. Ф. Кораблева»</t>
  </si>
  <si>
    <t>Приобретение пускового двигателя для трактора Т-150</t>
  </si>
  <si>
    <t>Решение XXXVII заседания Совета Пудожского муниципального района III созыва от 27 сентября 2016 года «О внесении изменений в Решение XXIII заседания Совета Пудожского муниципального района  III созыва от 25.03.2016г.«Об утверждении  Перечня мероприятий, источником финансового обеспечения которых является субсидия на социально-экономическое развитие территорий»</t>
  </si>
  <si>
    <t xml:space="preserve">Софинансирование мероприятий по реализации  «Региональной адресной программы по переселению граждан из аварийного жилищного фонда на 2014-2017 г.г.» </t>
  </si>
  <si>
    <t>Администрация Пудожского муниципального района, администраии поселений</t>
  </si>
  <si>
    <t xml:space="preserve"> муниципального района  от 25.10.2016 г. № 470-П</t>
  </si>
  <si>
    <t>Министерство строительства, ЖКХ и энергетики Республики Карелия, администрация Красноборского сельского поселения</t>
  </si>
  <si>
    <t>Красноборского сельского</t>
  </si>
  <si>
    <t>Информация о ходе реализации</t>
  </si>
  <si>
    <t>Мероприятие выполнено.</t>
  </si>
  <si>
    <t xml:space="preserve">По объекту «Реконструкция причальной стенки в пос. Новостеклянное Шальского сельского поселения, Пудожский муниципальный район» в соответствии с договором от 01 июня 2016 года № 0199Д-16/СПЭ-3969/05/СГ ФАУ «Главгосэкспертиза России» 8 июня 2016 года выставлен счет на оплату проведения государственной экспертизы. 15 июня 2016 года ООО «Ленводпроект» произведен окончательный расчет по договору. Стоимость работ по проведению государственной экспертизы проектной документации и проверки достоверности определения сметной стоимости объекта капитального строительства составляет 480 512,45 рублей.
4 июля текущего года ФАУ «Главгосэкспертиза России» в адрес администрации Пудожского муниципального района представлены замечания по проектной документации. 14 июля заказчиком направлены в ФАУ «Главгосэкспертиза России» доработанные материалы с учетом замечаний.
По итогам проведенного 21 июля 2016 года рабочего совещания в ФАУ «Главгосэкспертиза России» с участием представителей заказчика, разработчика и Правительства Республики Карелия, было принято решение о корректировке проектной мощности объекта с «70 тыс. пасс/год (с учетом туристов)» на «до 200 пассажиров в сутки». Соответствующие предложения были включены в проект постановления «О внесении изменений в постановление Правительства Российской Федерации от 09.06.2015 № 570» и направлены в установленные сроки в адрес Министерства экономического развития Российской Федерации.
С целью оказания содействия в рассмотрении проектной документации в адрес ФАУ «Главгосэкспертиза России» были направлены письма от имени Первого заместителя Главы Республики Карелия – Премьер-министра Правительства Республики Карелия О.В. Тельнова (исх.№6431/02-19/Аи от 08.08.2016), а также от имени заместителя Министра экономического развития Российской Федерации А.В. Цыбульского (исх.№ 24246-АФ/Д14и от 12.08.2016).
По информации ООО «Ленводпроект», ФАУ «Главгосэкспертиза России» выдано отрицательное заключение на проектную документацию, повторное рассмотрение будет возможно после  внесения вышеуказанных изменений в федеральную целевую программу «Развитие Республики Карелия на период до 2020 года».
Разграничены права собственности на  земельные участки с кадастровыми номерами 10:15:0050105:1, 10:15:0050105:39, 10:15:0050105:40. </t>
  </si>
  <si>
    <t xml:space="preserve">Определены источник, объем финансирования, целесообразность реализации проекта. Гарантийное письмо по разработке проектной документации получено  от  БУ РК «Аэропорт «Петрозаводск», осуществляющего деятельность по содержанию посадочных площадок, находящихся в собственности Республики Карелия. Проведена работа по включению мероприятия в Схему территориального планирования Республики Карелия.
</t>
  </si>
  <si>
    <t xml:space="preserve">По мероприятию реконструкции автовокзала г. Петрозаводска и опорной сети автостанций Республики Карелия на разработку ПСД требуется финансирование за счет средств бюджета Республики Карелия в объеме  22,32 млн. рублей (6% от планируемой стоимости проекта). Государственным комитетом Республики Карелия по дорожному хозяйству, транспорту и связи рассматриваются варианты включения финансирования работ по проектированию (по всем объектам или выделение приоритетного объекта) в Адресную инвестиционную программу Республики Карелия 2016 года (в случае возникновения экономии).  Государственным комитетом Республики Карелия по дорожному хозяйству, транспорту и связи (исх. № 5175/11.3-17/ГКДХТиС-и от 21.09.2016)  в адрес Министерства строительства, ЖКХ и энергетики РК направлено обращение о рассмотрении возможности включения мероприятия по разработке проектной документации в  Адресную инвестиционную программу Республики Карелия 2016 года.  ГУП РК "Карелавтотранс" проводятся предпроектные работы. Госкомитетом Республики Карелия по дорожному хозяйству, транспорту и связи внесены предложения по корректировке проекта технического задания на выполнение работ по разработке проектной документации для реконструкции автостанции в г. Пудоже.
</t>
  </si>
  <si>
    <t xml:space="preserve">Проект предложен к исключению из ФЦП. </t>
  </si>
  <si>
    <t>Наличие земельного участка подтверждено администрацией местного самоуправления, использование проекта повторного применения.</t>
  </si>
  <si>
    <t xml:space="preserve">Реконструкция существующего здания. </t>
  </si>
  <si>
    <t>Проектно-сметная документация разработана ООО "Северная Техническая компания". Сметная стоимость реконструкции -14,9 млн.рублей.</t>
  </si>
  <si>
    <t xml:space="preserve">На основании технического обследования здания и инженерных сетей разработана проектно-сметная документация ООО "Северная Техническая компания". Сметная стоимость реконструкции -7,2 млн.рублей.   </t>
  </si>
  <si>
    <t>Поиск источника финансирования.</t>
  </si>
  <si>
    <t>Стадия намерения. Возможно рассмотрение вопроса о включении объекта в инвестиционную программу ОАО "ФСК ЕЭС" после 2018 года.</t>
  </si>
  <si>
    <t xml:space="preserve">ООО «Новотранс» планирует ввод в действие завода в 2017 году. Прорабатывается вопрос привлечения средств Фонда развития моногородов на софинансирование проекта.
В Пудоже подобран участок 8 га под проект (но не оформлен, заявление было подано  3 года назад). В Пяльме планируется примерно такой же по площади. </t>
  </si>
  <si>
    <t>Заключен муниципальный контракт от 03.10.2016г. С ООО "Восход" на 1248129 руб. на ремонт полов и косметический ремонт стен и потолка спортивного зала, работы выполнены. Заключен муниципальный контракт №16 от 05.12.2016г. с ООО "Карелинжиниринг" на ремонт системы отопления спортивного зала на 255068 руб. Планируемый срок выполнения работ  - 15 декабря 2016 года.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</si>
</sst>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#,##0.000"/>
    <numFmt numFmtId="182" formatCode="#,##0.00_ ;\-#,##0.00\ "/>
    <numFmt numFmtId="183" formatCode="#,##0.00_р_."/>
    <numFmt numFmtId="184" formatCode="#,##0.0_ ;\-#,##0.0\ "/>
    <numFmt numFmtId="185" formatCode="[$-FC19]d\ mmmm\ yyyy\ &quot;г.&quot;"/>
    <numFmt numFmtId="186" formatCode="_-* #,##0.000_р_._-;\-* #,##0.000_р_._-;_-* &quot;-&quot;??_р_._-;_-@_-"/>
    <numFmt numFmtId="187" formatCode="[$-419]General"/>
    <numFmt numFmtId="188" formatCode="0.0000000"/>
    <numFmt numFmtId="189" formatCode="_-* #,##0.000\ _₽_-;\-* #,##0.000\ _₽_-;_-* &quot;-&quot;???\ _₽_-;_-@_-"/>
    <numFmt numFmtId="190" formatCode="_-* #,##0.000_р_._-;\-* #,##0.000_р_._-;_-* &quot;-&quot;???_р_._-;_-@_-"/>
  </numFmts>
  <fonts count="42">
    <font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sz val="6.4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trike/>
      <sz val="12"/>
      <name val="Times New Roman"/>
      <family val="1"/>
    </font>
    <font>
      <sz val="12.5"/>
      <name val="Times New Roman"/>
      <family val="1"/>
    </font>
    <font>
      <b/>
      <sz val="9.5"/>
      <name val="Times New Roman"/>
      <family val="1"/>
    </font>
    <font>
      <sz val="9.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/>
    </xf>
    <xf numFmtId="0" fontId="3" fillId="24" borderId="10" xfId="0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 wrapText="1"/>
    </xf>
    <xf numFmtId="0" fontId="3" fillId="24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/>
    </xf>
    <xf numFmtId="0" fontId="3" fillId="24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49" fontId="3" fillId="0" borderId="10" xfId="34" applyNumberFormat="1" applyFont="1" applyFill="1" applyBorder="1" applyAlignment="1">
      <alignment horizontal="center" vertical="top" wrapText="1"/>
      <protection/>
    </xf>
    <xf numFmtId="0" fontId="3" fillId="25" borderId="10" xfId="34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183" fontId="3" fillId="0" borderId="10" xfId="0" applyNumberFormat="1" applyFont="1" applyFill="1" applyBorder="1" applyAlignment="1">
      <alignment horizontal="center" vertical="top" wrapText="1"/>
    </xf>
    <xf numFmtId="183" fontId="3" fillId="24" borderId="10" xfId="0" applyNumberFormat="1" applyFont="1" applyFill="1" applyBorder="1" applyAlignment="1">
      <alignment horizontal="left" vertical="top" wrapText="1"/>
    </xf>
    <xf numFmtId="183" fontId="3" fillId="24" borderId="10" xfId="0" applyNumberFormat="1" applyFont="1" applyFill="1" applyBorder="1" applyAlignment="1">
      <alignment horizontal="center" vertical="top" wrapText="1"/>
    </xf>
    <xf numFmtId="0" fontId="3" fillId="0" borderId="13" xfId="34" applyFont="1" applyFill="1" applyBorder="1" applyAlignment="1">
      <alignment horizontal="center" vertical="top" wrapText="1"/>
      <protection/>
    </xf>
    <xf numFmtId="0" fontId="3" fillId="24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 vertical="top"/>
    </xf>
    <xf numFmtId="0" fontId="3" fillId="24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1" fillId="0" borderId="0" xfId="0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11" fillId="0" borderId="0" xfId="0" applyFont="1" applyAlignment="1">
      <alignment/>
    </xf>
    <xf numFmtId="0" fontId="3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0" borderId="0" xfId="0" applyFont="1" applyAlignment="1">
      <alignment horizontal="center" vertical="top" wrapText="1"/>
    </xf>
    <xf numFmtId="0" fontId="3" fillId="24" borderId="10" xfId="34" applyFont="1" applyFill="1" applyBorder="1" applyAlignment="1">
      <alignment horizontal="center" vertical="top" wrapText="1"/>
      <protection/>
    </xf>
    <xf numFmtId="183" fontId="11" fillId="24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4" xfId="34" applyFont="1" applyFill="1" applyBorder="1" applyAlignment="1">
      <alignment horizontal="center" vertical="top" wrapText="1"/>
      <protection/>
    </xf>
    <xf numFmtId="0" fontId="3" fillId="0" borderId="14" xfId="0" applyNumberFormat="1" applyFont="1" applyFill="1" applyBorder="1" applyAlignment="1">
      <alignment horizontal="center" vertical="top" wrapText="1"/>
    </xf>
    <xf numFmtId="183" fontId="3" fillId="0" borderId="13" xfId="0" applyNumberFormat="1" applyFont="1" applyFill="1" applyBorder="1" applyAlignment="1">
      <alignment horizontal="center" vertical="top" wrapText="1"/>
    </xf>
    <xf numFmtId="183" fontId="3" fillId="0" borderId="13" xfId="0" applyNumberFormat="1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0" fontId="4" fillId="24" borderId="0" xfId="0" applyFont="1" applyFill="1" applyAlignment="1">
      <alignment vertical="top" wrapText="1"/>
    </xf>
    <xf numFmtId="0" fontId="4" fillId="24" borderId="0" xfId="0" applyFont="1" applyFill="1" applyAlignment="1">
      <alignment vertical="top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left" vertical="top" wrapText="1"/>
    </xf>
    <xf numFmtId="183" fontId="2" fillId="24" borderId="10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/>
    </xf>
    <xf numFmtId="43" fontId="4" fillId="24" borderId="14" xfId="0" applyNumberFormat="1" applyFont="1" applyFill="1" applyBorder="1" applyAlignment="1">
      <alignment horizontal="center" vertical="top"/>
    </xf>
    <xf numFmtId="0" fontId="3" fillId="24" borderId="14" xfId="0" applyFont="1" applyFill="1" applyBorder="1" applyAlignment="1">
      <alignment/>
    </xf>
    <xf numFmtId="0" fontId="8" fillId="0" borderId="0" xfId="0" applyFont="1" applyAlignment="1">
      <alignment horizontal="right"/>
    </xf>
    <xf numFmtId="2" fontId="4" fillId="24" borderId="14" xfId="0" applyNumberFormat="1" applyFont="1" applyFill="1" applyBorder="1" applyAlignment="1">
      <alignment horizontal="center"/>
    </xf>
    <xf numFmtId="0" fontId="3" fillId="25" borderId="10" xfId="34" applyFont="1" applyFill="1" applyBorder="1" applyAlignment="1">
      <alignment horizontal="center" vertical="top" wrapText="1"/>
      <protection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2" fontId="2" fillId="24" borderId="10" xfId="0" applyNumberFormat="1" applyFont="1" applyFill="1" applyBorder="1" applyAlignment="1">
      <alignment horizontal="center" vertical="top" wrapText="1"/>
    </xf>
    <xf numFmtId="0" fontId="3" fillId="24" borderId="0" xfId="0" applyFont="1" applyFill="1" applyAlignment="1">
      <alignment/>
    </xf>
    <xf numFmtId="0" fontId="32" fillId="24" borderId="10" xfId="0" applyFont="1" applyFill="1" applyBorder="1" applyAlignment="1">
      <alignment/>
    </xf>
    <xf numFmtId="189" fontId="32" fillId="24" borderId="1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34" fillId="25" borderId="10" xfId="34" applyFont="1" applyFill="1" applyBorder="1" applyAlignment="1">
      <alignment horizontal="center" vertical="top" wrapText="1"/>
      <protection/>
    </xf>
    <xf numFmtId="0" fontId="34" fillId="24" borderId="0" xfId="0" applyFont="1" applyFill="1" applyAlignment="1">
      <alignment horizontal="left" vertical="top"/>
    </xf>
    <xf numFmtId="0" fontId="34" fillId="24" borderId="0" xfId="0" applyFont="1" applyFill="1" applyAlignment="1">
      <alignment/>
    </xf>
    <xf numFmtId="0" fontId="34" fillId="0" borderId="11" xfId="0" applyFont="1" applyFill="1" applyBorder="1" applyAlignment="1">
      <alignment horizontal="center" vertical="top" wrapText="1"/>
    </xf>
    <xf numFmtId="0" fontId="34" fillId="24" borderId="10" xfId="34" applyFont="1" applyFill="1" applyBorder="1" applyAlignment="1">
      <alignment horizontal="center" vertical="top" wrapText="1"/>
      <protection/>
    </xf>
    <xf numFmtId="0" fontId="3" fillId="24" borderId="10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top" wrapText="1"/>
    </xf>
    <xf numFmtId="0" fontId="2" fillId="26" borderId="16" xfId="34" applyFont="1" applyFill="1" applyBorder="1" applyAlignment="1">
      <alignment vertical="center" wrapText="1"/>
      <protection/>
    </xf>
    <xf numFmtId="0" fontId="3" fillId="24" borderId="0" xfId="0" applyFont="1" applyFill="1" applyBorder="1" applyAlignment="1">
      <alignment horizontal="center" vertical="top" wrapText="1"/>
    </xf>
    <xf numFmtId="0" fontId="3" fillId="25" borderId="13" xfId="34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left" vertical="top" wrapText="1"/>
    </xf>
    <xf numFmtId="2" fontId="3" fillId="24" borderId="13" xfId="0" applyNumberFormat="1" applyFont="1" applyFill="1" applyBorder="1" applyAlignment="1">
      <alignment horizontal="center" vertical="top"/>
    </xf>
    <xf numFmtId="0" fontId="3" fillId="24" borderId="0" xfId="0" applyFont="1" applyFill="1" applyAlignment="1">
      <alignment vertical="top"/>
    </xf>
    <xf numFmtId="0" fontId="3" fillId="26" borderId="10" xfId="34" applyFont="1" applyFill="1" applyBorder="1" applyAlignment="1">
      <alignment horizontal="center" vertical="top" wrapText="1"/>
      <protection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183" fontId="3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183" fontId="2" fillId="2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vertical="top" wrapText="1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36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left" vertical="top"/>
    </xf>
    <xf numFmtId="2" fontId="36" fillId="24" borderId="10" xfId="0" applyNumberFormat="1" applyFont="1" applyFill="1" applyBorder="1" applyAlignment="1">
      <alignment horizontal="center" vertical="top"/>
    </xf>
    <xf numFmtId="0" fontId="3" fillId="0" borderId="10" xfId="34" applyFont="1" applyFill="1" applyBorder="1" applyAlignment="1">
      <alignment horizontal="center" vertical="top" wrapText="1"/>
      <protection/>
    </xf>
    <xf numFmtId="0" fontId="3" fillId="0" borderId="1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34" applyFont="1" applyFill="1" applyBorder="1" applyAlignment="1">
      <alignment horizontal="center" vertical="top" wrapText="1"/>
      <protection/>
    </xf>
    <xf numFmtId="0" fontId="3" fillId="0" borderId="19" xfId="0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 wrapText="1"/>
    </xf>
    <xf numFmtId="49" fontId="3" fillId="25" borderId="10" xfId="34" applyNumberFormat="1" applyFont="1" applyFill="1" applyBorder="1" applyAlignment="1">
      <alignment horizontal="center" vertical="top" wrapText="1"/>
      <protection/>
    </xf>
    <xf numFmtId="183" fontId="6" fillId="24" borderId="10" xfId="0" applyNumberFormat="1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/>
    </xf>
    <xf numFmtId="177" fontId="2" fillId="24" borderId="20" xfId="0" applyNumberFormat="1" applyFont="1" applyFill="1" applyBorder="1" applyAlignment="1">
      <alignment wrapText="1"/>
    </xf>
    <xf numFmtId="177" fontId="2" fillId="24" borderId="20" xfId="0" applyNumberFormat="1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6" fillId="24" borderId="11" xfId="0" applyFont="1" applyFill="1" applyBorder="1" applyAlignment="1">
      <alignment vertical="center"/>
    </xf>
    <xf numFmtId="0" fontId="36" fillId="24" borderId="15" xfId="0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37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4" fillId="24" borderId="2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24" borderId="2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/>
    </xf>
    <xf numFmtId="0" fontId="3" fillId="24" borderId="22" xfId="0" applyNumberFormat="1" applyFont="1" applyFill="1" applyBorder="1" applyAlignment="1">
      <alignment vertical="top" wrapText="1"/>
    </xf>
    <xf numFmtId="0" fontId="3" fillId="24" borderId="23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left" vertical="top" wrapText="1"/>
    </xf>
    <xf numFmtId="2" fontId="3" fillId="24" borderId="11" xfId="0" applyNumberFormat="1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24" borderId="25" xfId="0" applyFont="1" applyFill="1" applyBorder="1" applyAlignment="1">
      <alignment/>
    </xf>
    <xf numFmtId="177" fontId="4" fillId="24" borderId="26" xfId="0" applyNumberFormat="1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6" borderId="10" xfId="34" applyFont="1" applyFill="1" applyBorder="1" applyAlignment="1">
      <alignment vertical="center" wrapText="1"/>
      <protection/>
    </xf>
    <xf numFmtId="0" fontId="3" fillId="24" borderId="0" xfId="0" applyFont="1" applyFill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7" fillId="24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24" borderId="27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justify" vertical="top"/>
    </xf>
    <xf numFmtId="2" fontId="3" fillId="24" borderId="10" xfId="34" applyNumberFormat="1" applyFont="1" applyFill="1" applyBorder="1" applyAlignment="1">
      <alignment horizontal="left" vertical="top" wrapText="1"/>
      <protection/>
    </xf>
    <xf numFmtId="0" fontId="39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/>
    </xf>
    <xf numFmtId="177" fontId="40" fillId="0" borderId="20" xfId="0" applyNumberFormat="1" applyFont="1" applyBorder="1" applyAlignment="1">
      <alignment horizontal="right"/>
    </xf>
    <xf numFmtId="189" fontId="8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wrapText="1"/>
    </xf>
    <xf numFmtId="0" fontId="4" fillId="24" borderId="28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4" fillId="24" borderId="29" xfId="0" applyFont="1" applyFill="1" applyBorder="1" applyAlignment="1">
      <alignment horizontal="center"/>
    </xf>
    <xf numFmtId="0" fontId="36" fillId="24" borderId="11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2" fillId="26" borderId="11" xfId="34" applyFont="1" applyFill="1" applyBorder="1" applyAlignment="1">
      <alignment horizontal="center" vertical="center" wrapText="1"/>
      <protection/>
    </xf>
    <xf numFmtId="0" fontId="2" fillId="26" borderId="15" xfId="34" applyFont="1" applyFill="1" applyBorder="1" applyAlignment="1">
      <alignment horizontal="center" vertical="center" wrapText="1"/>
      <protection/>
    </xf>
    <xf numFmtId="0" fontId="36" fillId="24" borderId="30" xfId="0" applyFont="1" applyFill="1" applyBorder="1" applyAlignment="1">
      <alignment horizontal="center" vertical="center" wrapText="1"/>
    </xf>
    <xf numFmtId="0" fontId="36" fillId="24" borderId="3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22" xfId="0" applyFont="1" applyFill="1" applyBorder="1" applyAlignment="1">
      <alignment horizontal="left" vertical="top" wrapText="1"/>
    </xf>
    <xf numFmtId="0" fontId="3" fillId="24" borderId="24" xfId="0" applyFont="1" applyFill="1" applyBorder="1" applyAlignment="1">
      <alignment horizontal="left" vertical="top" wrapText="1"/>
    </xf>
    <xf numFmtId="0" fontId="3" fillId="24" borderId="25" xfId="0" applyFont="1" applyFill="1" applyBorder="1" applyAlignment="1">
      <alignment horizontal="left" vertical="top" wrapText="1"/>
    </xf>
    <xf numFmtId="0" fontId="2" fillId="26" borderId="11" xfId="34" applyFont="1" applyFill="1" applyBorder="1" applyAlignment="1">
      <alignment horizontal="center" vertical="top" wrapText="1"/>
      <protection/>
    </xf>
    <xf numFmtId="0" fontId="2" fillId="26" borderId="15" xfId="34" applyFont="1" applyFill="1" applyBorder="1" applyAlignment="1">
      <alignment horizontal="center" vertical="top" wrapText="1"/>
      <protection/>
    </xf>
    <xf numFmtId="0" fontId="3" fillId="2" borderId="1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Documents%20and%20Settings/lesonen/Local%20Settings/Temporary%20Internet%20Files/Local%20Settings/Temporary%20Internet%20Files/&#1056;&#1072;&#1073;&#1086;&#1095;&#1080;&#1081;%20&#1089;&#1090;&#1086;&#1083;/Local%20Settings/Temporary%20Internet%20Files/Content.Outlook/8VQKH919/&#1055;&#1072;&#1089;&#1087;&#1086;&#1088;&#1090;&#1072;%20&#1085;&#1072;%20&#1086;&#1073;&#1098;&#1077;&#1082;&#1090;&#1099;%20&#1074;%20&#1082;&#1086;&#1084;&#1087;&#1083;.&#1087;&#1083;&#1072;&#1085;/&#1055;&#1091;&#1076;&#1086;&#1078;%20&#1087;&#1072;&#1089;&#1087;&#1086;&#1088;&#1090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M145"/>
  <sheetViews>
    <sheetView tabSelected="1" view="pageBreakPreview" zoomScale="50" zoomScaleNormal="80" zoomScaleSheetLayoutView="50" zoomScalePageLayoutView="0" workbookViewId="0" topLeftCell="A136">
      <selection activeCell="K12" sqref="K12"/>
    </sheetView>
  </sheetViews>
  <sheetFormatPr defaultColWidth="9.140625" defaultRowHeight="15"/>
  <cols>
    <col min="1" max="1" width="6.28125" style="34" customWidth="1"/>
    <col min="2" max="2" width="33.8515625" style="20" customWidth="1"/>
    <col min="3" max="3" width="12.421875" style="20" customWidth="1"/>
    <col min="4" max="4" width="18.7109375" style="20" customWidth="1"/>
    <col min="5" max="5" width="14.7109375" style="20" customWidth="1"/>
    <col min="6" max="6" width="15.00390625" style="20" customWidth="1"/>
    <col min="7" max="7" width="13.28125" style="20" customWidth="1"/>
    <col min="8" max="8" width="20.8515625" style="20" customWidth="1"/>
    <col min="9" max="9" width="32.7109375" style="20" customWidth="1"/>
    <col min="10" max="10" width="28.8515625" style="20" customWidth="1"/>
    <col min="11" max="11" width="90.28125" style="154" customWidth="1"/>
    <col min="12" max="16384" width="9.140625" style="20" customWidth="1"/>
  </cols>
  <sheetData>
    <row r="2" spans="1:10" ht="18">
      <c r="A2" s="57"/>
      <c r="B2" s="58"/>
      <c r="C2" s="58"/>
      <c r="D2" s="58"/>
      <c r="E2" s="58"/>
      <c r="F2" s="58"/>
      <c r="G2" s="58"/>
      <c r="H2" s="58"/>
      <c r="I2" s="58"/>
      <c r="J2" s="71" t="s">
        <v>129</v>
      </c>
    </row>
    <row r="3" spans="1:10" ht="15">
      <c r="A3" s="58"/>
      <c r="B3" s="58"/>
      <c r="C3" s="58"/>
      <c r="D3" s="58"/>
      <c r="E3" s="58"/>
      <c r="F3" s="58"/>
      <c r="G3" s="58"/>
      <c r="H3" s="58"/>
      <c r="I3" s="58"/>
      <c r="J3" s="131"/>
    </row>
    <row r="4" spans="4:10" ht="15">
      <c r="D4" s="41"/>
      <c r="E4" s="41"/>
      <c r="F4" s="41"/>
      <c r="G4" s="41"/>
      <c r="H4" s="41"/>
      <c r="I4" s="130"/>
      <c r="J4" s="131" t="s">
        <v>144</v>
      </c>
    </row>
    <row r="5" spans="4:10" ht="15">
      <c r="D5" s="33"/>
      <c r="I5" s="132"/>
      <c r="J5" s="131" t="s">
        <v>235</v>
      </c>
    </row>
    <row r="6" spans="2:10" ht="15" customHeight="1">
      <c r="B6" s="200" t="s">
        <v>143</v>
      </c>
      <c r="C6" s="200"/>
      <c r="D6" s="200"/>
      <c r="E6" s="200"/>
      <c r="F6" s="200"/>
      <c r="G6" s="200"/>
      <c r="H6" s="80"/>
      <c r="I6" s="80"/>
      <c r="J6" s="80"/>
    </row>
    <row r="7" spans="2:10" ht="15" customHeight="1">
      <c r="B7" s="200"/>
      <c r="C7" s="200"/>
      <c r="D7" s="200"/>
      <c r="E7" s="200"/>
      <c r="F7" s="200"/>
      <c r="G7" s="200"/>
      <c r="H7" s="80"/>
      <c r="I7" s="80"/>
      <c r="J7" s="80"/>
    </row>
    <row r="8" s="204" customFormat="1" ht="15"/>
    <row r="9" spans="1:11" ht="15.75" customHeight="1">
      <c r="A9" s="183" t="s">
        <v>21</v>
      </c>
      <c r="B9" s="183" t="s">
        <v>26</v>
      </c>
      <c r="C9" s="183" t="s">
        <v>31</v>
      </c>
      <c r="D9" s="201" t="s">
        <v>25</v>
      </c>
      <c r="E9" s="202"/>
      <c r="F9" s="202"/>
      <c r="G9" s="202"/>
      <c r="H9" s="203"/>
      <c r="I9" s="205" t="s">
        <v>125</v>
      </c>
      <c r="J9" s="211" t="s">
        <v>27</v>
      </c>
      <c r="K9" s="186" t="s">
        <v>238</v>
      </c>
    </row>
    <row r="10" spans="1:11" ht="15">
      <c r="A10" s="184"/>
      <c r="B10" s="184"/>
      <c r="C10" s="184"/>
      <c r="D10" s="214" t="s">
        <v>28</v>
      </c>
      <c r="E10" s="208" t="s">
        <v>24</v>
      </c>
      <c r="F10" s="209"/>
      <c r="G10" s="209"/>
      <c r="H10" s="210"/>
      <c r="I10" s="206"/>
      <c r="J10" s="212"/>
      <c r="K10" s="187"/>
    </row>
    <row r="11" spans="1:11" ht="109.5" customHeight="1">
      <c r="A11" s="185"/>
      <c r="B11" s="185"/>
      <c r="C11" s="185"/>
      <c r="D11" s="215"/>
      <c r="E11" s="1" t="s">
        <v>124</v>
      </c>
      <c r="F11" s="1" t="s">
        <v>30</v>
      </c>
      <c r="G11" s="1" t="s">
        <v>23</v>
      </c>
      <c r="H11" s="1" t="s">
        <v>22</v>
      </c>
      <c r="I11" s="207"/>
      <c r="J11" s="213"/>
      <c r="K11" s="188"/>
    </row>
    <row r="12" spans="1:11" ht="15.75" thickBot="1">
      <c r="A12" s="55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133">
        <v>10</v>
      </c>
      <c r="K12" s="155"/>
    </row>
    <row r="13" spans="1:11" ht="74.25" customHeight="1" thickBot="1">
      <c r="A13" s="196" t="s">
        <v>145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55"/>
    </row>
    <row r="14" spans="1:11" ht="15">
      <c r="A14" s="191" t="s">
        <v>146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55"/>
    </row>
    <row r="15" spans="1:11" ht="256.5" customHeight="1">
      <c r="A15" s="26">
        <v>1</v>
      </c>
      <c r="B15" s="23" t="s">
        <v>147</v>
      </c>
      <c r="C15" s="1" t="s">
        <v>36</v>
      </c>
      <c r="D15" s="1">
        <f>SUM(E15:H15)</f>
        <v>4.29</v>
      </c>
      <c r="E15" s="1">
        <v>4.29</v>
      </c>
      <c r="F15" s="1">
        <v>0</v>
      </c>
      <c r="G15" s="1">
        <v>0</v>
      </c>
      <c r="H15" s="1">
        <v>0</v>
      </c>
      <c r="I15" s="87" t="s">
        <v>148</v>
      </c>
      <c r="J15" s="134" t="s">
        <v>149</v>
      </c>
      <c r="K15" s="166" t="s">
        <v>6</v>
      </c>
    </row>
    <row r="16" spans="1:11" ht="254.25" customHeight="1">
      <c r="A16" s="26">
        <v>2</v>
      </c>
      <c r="B16" s="22" t="s">
        <v>150</v>
      </c>
      <c r="C16" s="1" t="s">
        <v>151</v>
      </c>
      <c r="D16" s="14">
        <f>SUM(E16:H16)</f>
        <v>9.72</v>
      </c>
      <c r="E16" s="14">
        <v>9.72</v>
      </c>
      <c r="F16" s="14">
        <v>0</v>
      </c>
      <c r="G16" s="14">
        <v>0</v>
      </c>
      <c r="H16" s="14">
        <v>0</v>
      </c>
      <c r="I16" s="1" t="s">
        <v>152</v>
      </c>
      <c r="J16" s="135" t="s">
        <v>153</v>
      </c>
      <c r="K16" s="108" t="s">
        <v>239</v>
      </c>
    </row>
    <row r="17" spans="1:11" ht="124.5">
      <c r="A17" s="90">
        <v>3</v>
      </c>
      <c r="B17" s="91" t="s">
        <v>154</v>
      </c>
      <c r="C17" s="92">
        <v>2016</v>
      </c>
      <c r="D17" s="93">
        <f>SUM(E17:H17)</f>
        <v>1.6</v>
      </c>
      <c r="E17" s="93">
        <v>0</v>
      </c>
      <c r="F17" s="93">
        <v>1.6</v>
      </c>
      <c r="G17" s="93">
        <v>0</v>
      </c>
      <c r="H17" s="93">
        <v>0</v>
      </c>
      <c r="I17" s="94" t="s">
        <v>155</v>
      </c>
      <c r="J17" s="136" t="s">
        <v>156</v>
      </c>
      <c r="K17" s="108" t="s">
        <v>7</v>
      </c>
    </row>
    <row r="18" spans="1:11" ht="30.75">
      <c r="A18" s="86"/>
      <c r="B18" s="108" t="s">
        <v>43</v>
      </c>
      <c r="C18" s="107"/>
      <c r="D18" s="107">
        <f>SUM(D15:D17)</f>
        <v>15.610000000000001</v>
      </c>
      <c r="E18" s="107">
        <f>SUM(E15:E17)</f>
        <v>14.010000000000002</v>
      </c>
      <c r="F18" s="107">
        <f>SUM(F15:F17)</f>
        <v>1.6</v>
      </c>
      <c r="G18" s="107">
        <f>SUM(G15:G17)</f>
        <v>0</v>
      </c>
      <c r="H18" s="107">
        <f>SUM(H15:H17)</f>
        <v>0</v>
      </c>
      <c r="I18" s="86"/>
      <c r="J18" s="137"/>
      <c r="K18" s="155"/>
    </row>
    <row r="19" spans="1:11" ht="26.25" customHeight="1">
      <c r="A19" s="226" t="s">
        <v>157</v>
      </c>
      <c r="B19" s="227"/>
      <c r="C19" s="227"/>
      <c r="D19" s="227"/>
      <c r="E19" s="227"/>
      <c r="F19" s="227"/>
      <c r="G19" s="227"/>
      <c r="H19" s="227"/>
      <c r="I19" s="227"/>
      <c r="J19" s="227"/>
      <c r="K19" s="155"/>
    </row>
    <row r="20" spans="1:11" ht="409.5">
      <c r="A20" s="95">
        <v>4</v>
      </c>
      <c r="B20" s="96" t="s">
        <v>158</v>
      </c>
      <c r="C20" s="4" t="s">
        <v>36</v>
      </c>
      <c r="D20" s="97">
        <f>SUM(E20:H20)</f>
        <v>4.76355</v>
      </c>
      <c r="E20" s="97">
        <v>2.05719</v>
      </c>
      <c r="F20" s="97">
        <v>2.70636</v>
      </c>
      <c r="G20" s="97">
        <v>0</v>
      </c>
      <c r="H20" s="97">
        <v>0</v>
      </c>
      <c r="I20" s="1" t="s">
        <v>159</v>
      </c>
      <c r="J20" s="138" t="s">
        <v>160</v>
      </c>
      <c r="K20" s="164" t="s">
        <v>4</v>
      </c>
    </row>
    <row r="21" spans="1:11" s="98" customFormat="1" ht="378.75" customHeight="1">
      <c r="A21" s="95">
        <v>5</v>
      </c>
      <c r="B21" s="96" t="s">
        <v>161</v>
      </c>
      <c r="C21" s="4" t="s">
        <v>33</v>
      </c>
      <c r="D21" s="97">
        <f>SUM(E21:H21)</f>
        <v>0.95</v>
      </c>
      <c r="E21" s="97">
        <v>0</v>
      </c>
      <c r="F21" s="97">
        <v>0.95</v>
      </c>
      <c r="G21" s="97">
        <v>0</v>
      </c>
      <c r="H21" s="97">
        <v>0</v>
      </c>
      <c r="I21" s="89" t="s">
        <v>162</v>
      </c>
      <c r="J21" s="139" t="s">
        <v>163</v>
      </c>
      <c r="K21" s="165" t="s">
        <v>5</v>
      </c>
    </row>
    <row r="22" spans="1:11" ht="32.25">
      <c r="A22" s="99"/>
      <c r="B22" s="100" t="s">
        <v>164</v>
      </c>
      <c r="C22" s="101"/>
      <c r="D22" s="102">
        <f>SUM(D20:D21)</f>
        <v>5.713550000000001</v>
      </c>
      <c r="E22" s="102">
        <f>SUM(E20:E21)</f>
        <v>2.05719</v>
      </c>
      <c r="F22" s="102">
        <f>SUM(F20:F21)</f>
        <v>3.6563600000000003</v>
      </c>
      <c r="G22" s="102">
        <f>SUM(G20:G21)</f>
        <v>0</v>
      </c>
      <c r="H22" s="102">
        <f>SUM(H20:H21)</f>
        <v>0</v>
      </c>
      <c r="I22" s="101"/>
      <c r="J22" s="140"/>
      <c r="K22" s="155"/>
    </row>
    <row r="23" spans="1:13" ht="15.75" customHeight="1">
      <c r="A23" s="194" t="s">
        <v>44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53"/>
      <c r="L23" s="88"/>
      <c r="M23" s="88"/>
    </row>
    <row r="24" spans="1:11" s="83" customFormat="1" ht="146.25" customHeight="1">
      <c r="A24" s="84">
        <v>6</v>
      </c>
      <c r="B24" s="162" t="s">
        <v>100</v>
      </c>
      <c r="C24" s="1" t="s">
        <v>36</v>
      </c>
      <c r="D24" s="18">
        <v>5.77</v>
      </c>
      <c r="E24" s="18">
        <v>5.05</v>
      </c>
      <c r="F24" s="18">
        <v>0</v>
      </c>
      <c r="G24" s="18">
        <v>0.72</v>
      </c>
      <c r="H24" s="18">
        <v>0</v>
      </c>
      <c r="I24" s="2" t="s">
        <v>97</v>
      </c>
      <c r="J24" s="163" t="s">
        <v>96</v>
      </c>
      <c r="K24" s="155" t="s">
        <v>2</v>
      </c>
    </row>
    <row r="25" spans="1:11" s="83" customFormat="1" ht="225" customHeight="1">
      <c r="A25" s="85">
        <v>7</v>
      </c>
      <c r="B25" s="23" t="s">
        <v>120</v>
      </c>
      <c r="C25" s="1">
        <v>2015</v>
      </c>
      <c r="D25" s="5">
        <v>1.56</v>
      </c>
      <c r="E25" s="5">
        <v>1.092</v>
      </c>
      <c r="F25" s="5">
        <v>0.468</v>
      </c>
      <c r="G25" s="5">
        <v>0</v>
      </c>
      <c r="H25" s="5">
        <v>0</v>
      </c>
      <c r="I25" s="1" t="s">
        <v>0</v>
      </c>
      <c r="J25" s="134" t="s">
        <v>119</v>
      </c>
      <c r="K25" s="155" t="s">
        <v>3</v>
      </c>
    </row>
    <row r="26" spans="1:11" ht="234">
      <c r="A26" s="44">
        <v>8</v>
      </c>
      <c r="B26" s="156" t="s">
        <v>121</v>
      </c>
      <c r="C26" s="1">
        <v>2015</v>
      </c>
      <c r="D26" s="5">
        <v>1.56</v>
      </c>
      <c r="E26" s="5">
        <v>1.092</v>
      </c>
      <c r="F26" s="5">
        <v>0.468</v>
      </c>
      <c r="G26" s="5">
        <v>0</v>
      </c>
      <c r="H26" s="5">
        <v>0</v>
      </c>
      <c r="I26" s="1" t="s">
        <v>1</v>
      </c>
      <c r="J26" s="134" t="s">
        <v>119</v>
      </c>
      <c r="K26" s="155" t="s">
        <v>3</v>
      </c>
    </row>
    <row r="27" spans="1:11" ht="234">
      <c r="A27" s="44">
        <v>9</v>
      </c>
      <c r="B27" s="35" t="s">
        <v>165</v>
      </c>
      <c r="C27" s="1">
        <v>2016</v>
      </c>
      <c r="D27" s="5">
        <f>SUM(E27:H27)</f>
        <v>1.5</v>
      </c>
      <c r="E27" s="5">
        <v>1.05</v>
      </c>
      <c r="F27" s="5">
        <v>0.45</v>
      </c>
      <c r="G27" s="5">
        <v>0</v>
      </c>
      <c r="H27" s="5">
        <v>0</v>
      </c>
      <c r="I27" s="1" t="s">
        <v>166</v>
      </c>
      <c r="J27" s="134" t="s">
        <v>119</v>
      </c>
      <c r="K27" s="155" t="s">
        <v>251</v>
      </c>
    </row>
    <row r="28" spans="1:11" ht="32.25">
      <c r="A28" s="26"/>
      <c r="B28" s="59" t="s">
        <v>45</v>
      </c>
      <c r="C28" s="60"/>
      <c r="D28" s="61">
        <f>SUM(D24:D27)</f>
        <v>10.39</v>
      </c>
      <c r="E28" s="61">
        <f>SUM(E24:E27)</f>
        <v>8.284</v>
      </c>
      <c r="F28" s="61">
        <f>SUM(F24:F27)</f>
        <v>1.3860000000000001</v>
      </c>
      <c r="G28" s="61">
        <f>SUM(G24:G27)</f>
        <v>0.72</v>
      </c>
      <c r="H28" s="61">
        <f>SUM(H24:H27)</f>
        <v>0</v>
      </c>
      <c r="I28" s="59"/>
      <c r="J28" s="141"/>
      <c r="K28" s="155"/>
    </row>
    <row r="29" spans="1:11" ht="15.75" customHeight="1">
      <c r="A29" s="194" t="s">
        <v>50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55"/>
    </row>
    <row r="30" spans="1:11" s="38" customFormat="1" ht="164.25" customHeight="1">
      <c r="A30" s="12" t="s">
        <v>167</v>
      </c>
      <c r="B30" s="8" t="s">
        <v>98</v>
      </c>
      <c r="C30" s="13">
        <v>2018</v>
      </c>
      <c r="D30" s="5">
        <f>SUM(E30:H30)</f>
        <v>15.5</v>
      </c>
      <c r="E30" s="5">
        <v>8.5</v>
      </c>
      <c r="F30" s="5">
        <v>4</v>
      </c>
      <c r="G30" s="5">
        <v>3</v>
      </c>
      <c r="H30" s="5">
        <v>0</v>
      </c>
      <c r="I30" s="1" t="s">
        <v>49</v>
      </c>
      <c r="J30" s="7" t="s">
        <v>79</v>
      </c>
      <c r="K30" s="167" t="s">
        <v>8</v>
      </c>
    </row>
    <row r="31" spans="1:11" s="43" customFormat="1" ht="162.75" customHeight="1">
      <c r="A31" s="26">
        <v>11</v>
      </c>
      <c r="B31" s="22" t="s">
        <v>92</v>
      </c>
      <c r="C31" s="6" t="s">
        <v>34</v>
      </c>
      <c r="D31" s="5">
        <v>24</v>
      </c>
      <c r="E31" s="5">
        <v>16</v>
      </c>
      <c r="F31" s="5">
        <v>4</v>
      </c>
      <c r="G31" s="5">
        <v>4</v>
      </c>
      <c r="H31" s="5">
        <v>0</v>
      </c>
      <c r="I31" s="1" t="s">
        <v>49</v>
      </c>
      <c r="J31" s="135" t="s">
        <v>91</v>
      </c>
      <c r="K31" s="167" t="s">
        <v>8</v>
      </c>
    </row>
    <row r="32" spans="1:11" s="40" customFormat="1" ht="32.25">
      <c r="A32" s="26"/>
      <c r="B32" s="59" t="s">
        <v>51</v>
      </c>
      <c r="C32" s="60"/>
      <c r="D32" s="61">
        <f>SUM(D30:D31)</f>
        <v>39.5</v>
      </c>
      <c r="E32" s="61">
        <f>SUM(E30:E31)</f>
        <v>24.5</v>
      </c>
      <c r="F32" s="61">
        <f>SUM(F30:F31)</f>
        <v>8</v>
      </c>
      <c r="G32" s="61">
        <f>SUM(G30:G31)</f>
        <v>7</v>
      </c>
      <c r="H32" s="61">
        <f>SUM(H30:H31)</f>
        <v>0</v>
      </c>
      <c r="I32" s="59"/>
      <c r="J32" s="141"/>
      <c r="K32" s="157"/>
    </row>
    <row r="33" spans="1:11" s="42" customFormat="1" ht="32.25" customHeight="1">
      <c r="A33" s="194" t="s">
        <v>57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58"/>
    </row>
    <row r="34" spans="1:11" s="48" customFormat="1" ht="93.75" customHeight="1">
      <c r="A34" s="25" t="s">
        <v>169</v>
      </c>
      <c r="B34" s="16" t="s">
        <v>113</v>
      </c>
      <c r="C34" s="9" t="s">
        <v>33</v>
      </c>
      <c r="D34" s="10">
        <v>50.3</v>
      </c>
      <c r="E34" s="10">
        <v>50.3</v>
      </c>
      <c r="F34" s="10">
        <v>0</v>
      </c>
      <c r="G34" s="10">
        <v>0</v>
      </c>
      <c r="H34" s="10">
        <v>0</v>
      </c>
      <c r="I34" s="9" t="s">
        <v>54</v>
      </c>
      <c r="J34" s="142" t="s">
        <v>114</v>
      </c>
      <c r="K34" s="16" t="s">
        <v>9</v>
      </c>
    </row>
    <row r="35" spans="1:11" s="27" customFormat="1" ht="225" customHeight="1">
      <c r="A35" s="50">
        <v>13</v>
      </c>
      <c r="B35" s="24" t="s">
        <v>55</v>
      </c>
      <c r="C35" s="51" t="s">
        <v>168</v>
      </c>
      <c r="D35" s="49">
        <v>270.37</v>
      </c>
      <c r="E35" s="49">
        <v>149.11</v>
      </c>
      <c r="F35" s="49">
        <v>115.19</v>
      </c>
      <c r="G35" s="49">
        <v>6.06</v>
      </c>
      <c r="H35" s="49">
        <v>0</v>
      </c>
      <c r="I35" s="36" t="s">
        <v>90</v>
      </c>
      <c r="J35" s="16" t="s">
        <v>89</v>
      </c>
      <c r="K35" s="168" t="s">
        <v>14</v>
      </c>
    </row>
    <row r="36" spans="1:11" s="39" customFormat="1" ht="159" customHeight="1">
      <c r="A36" s="9">
        <v>14</v>
      </c>
      <c r="B36" s="16" t="s">
        <v>88</v>
      </c>
      <c r="C36" s="10" t="s">
        <v>33</v>
      </c>
      <c r="D36" s="10">
        <v>400</v>
      </c>
      <c r="E36" s="10">
        <v>0</v>
      </c>
      <c r="F36" s="10">
        <v>400</v>
      </c>
      <c r="G36" s="10">
        <v>0</v>
      </c>
      <c r="H36" s="10">
        <v>0</v>
      </c>
      <c r="I36" s="9" t="s">
        <v>64</v>
      </c>
      <c r="J36" s="142" t="s">
        <v>62</v>
      </c>
      <c r="K36" s="16" t="s">
        <v>10</v>
      </c>
    </row>
    <row r="37" spans="1:11" s="39" customFormat="1" ht="158.25" customHeight="1">
      <c r="A37" s="11">
        <v>15</v>
      </c>
      <c r="B37" s="16" t="s">
        <v>170</v>
      </c>
      <c r="C37" s="10" t="s">
        <v>47</v>
      </c>
      <c r="D37" s="10">
        <v>24400</v>
      </c>
      <c r="E37" s="10">
        <v>0</v>
      </c>
      <c r="F37" s="10">
        <v>0</v>
      </c>
      <c r="G37" s="10">
        <v>0</v>
      </c>
      <c r="H37" s="10">
        <v>24400</v>
      </c>
      <c r="I37" s="9" t="s">
        <v>171</v>
      </c>
      <c r="J37" s="142" t="s">
        <v>172</v>
      </c>
      <c r="K37" s="16" t="s">
        <v>15</v>
      </c>
    </row>
    <row r="38" spans="1:11" s="46" customFormat="1" ht="118.5" customHeight="1">
      <c r="A38" s="31">
        <v>16</v>
      </c>
      <c r="B38" s="21" t="s">
        <v>115</v>
      </c>
      <c r="C38" s="11" t="s">
        <v>47</v>
      </c>
      <c r="D38" s="52">
        <v>250</v>
      </c>
      <c r="E38" s="52">
        <v>218.5</v>
      </c>
      <c r="F38" s="52">
        <v>31.5</v>
      </c>
      <c r="G38" s="53">
        <v>0</v>
      </c>
      <c r="H38" s="53">
        <v>0</v>
      </c>
      <c r="I38" s="11" t="s">
        <v>87</v>
      </c>
      <c r="J38" s="143" t="s">
        <v>86</v>
      </c>
      <c r="K38" s="169" t="s">
        <v>16</v>
      </c>
    </row>
    <row r="39" spans="1:11" s="42" customFormat="1" ht="48" customHeight="1">
      <c r="A39" s="1"/>
      <c r="B39" s="62" t="s">
        <v>56</v>
      </c>
      <c r="C39" s="63"/>
      <c r="D39" s="61">
        <f>SUM(D34:D38)</f>
        <v>25370.67</v>
      </c>
      <c r="E39" s="61">
        <f>SUM(E34:E38)</f>
        <v>417.91</v>
      </c>
      <c r="F39" s="61">
        <f>SUM(F34:F38)</f>
        <v>546.69</v>
      </c>
      <c r="G39" s="61">
        <f>SUM(G34:G38)</f>
        <v>6.06</v>
      </c>
      <c r="H39" s="61">
        <f>SUM(H34:H38)</f>
        <v>24400</v>
      </c>
      <c r="I39" s="62"/>
      <c r="J39" s="144"/>
      <c r="K39" s="158"/>
    </row>
    <row r="40" spans="1:11" s="42" customFormat="1" ht="27" customHeight="1">
      <c r="A40" s="198" t="s">
        <v>173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58"/>
    </row>
    <row r="41" spans="1:11" s="42" customFormat="1" ht="63" customHeight="1">
      <c r="A41" s="26">
        <v>17</v>
      </c>
      <c r="B41" s="23" t="s">
        <v>174</v>
      </c>
      <c r="C41" s="1">
        <v>2015</v>
      </c>
      <c r="D41" s="30">
        <v>4.65</v>
      </c>
      <c r="E41" s="29"/>
      <c r="F41" s="29"/>
      <c r="G41" s="29"/>
      <c r="H41" s="30">
        <v>4.65</v>
      </c>
      <c r="I41" s="1" t="s">
        <v>175</v>
      </c>
      <c r="J41" s="135" t="s">
        <v>176</v>
      </c>
      <c r="K41" s="170" t="s">
        <v>239</v>
      </c>
    </row>
    <row r="42" spans="1:11" s="42" customFormat="1" ht="66" customHeight="1">
      <c r="A42" s="26">
        <v>18</v>
      </c>
      <c r="B42" s="23" t="s">
        <v>177</v>
      </c>
      <c r="C42" s="1">
        <v>2015</v>
      </c>
      <c r="D42" s="30">
        <v>4.65</v>
      </c>
      <c r="E42" s="29"/>
      <c r="F42" s="29"/>
      <c r="G42" s="29"/>
      <c r="H42" s="30">
        <v>4.65</v>
      </c>
      <c r="I42" s="1" t="s">
        <v>175</v>
      </c>
      <c r="J42" s="135" t="s">
        <v>176</v>
      </c>
      <c r="K42" s="170" t="s">
        <v>239</v>
      </c>
    </row>
    <row r="43" spans="1:11" s="42" customFormat="1" ht="63.75" customHeight="1">
      <c r="A43" s="26">
        <v>19</v>
      </c>
      <c r="B43" s="23" t="s">
        <v>178</v>
      </c>
      <c r="C43" s="1">
        <v>2015</v>
      </c>
      <c r="D43" s="30">
        <v>4.65</v>
      </c>
      <c r="E43" s="29"/>
      <c r="F43" s="29"/>
      <c r="G43" s="29"/>
      <c r="H43" s="30">
        <v>4.65</v>
      </c>
      <c r="I43" s="1" t="s">
        <v>175</v>
      </c>
      <c r="J43" s="135" t="s">
        <v>176</v>
      </c>
      <c r="K43" s="170" t="s">
        <v>239</v>
      </c>
    </row>
    <row r="44" spans="1:11" s="42" customFormat="1" ht="68.25" customHeight="1">
      <c r="A44" s="26">
        <v>20</v>
      </c>
      <c r="B44" s="23" t="s">
        <v>179</v>
      </c>
      <c r="C44" s="1">
        <v>2015</v>
      </c>
      <c r="D44" s="30">
        <v>4.65</v>
      </c>
      <c r="E44" s="29"/>
      <c r="F44" s="29"/>
      <c r="G44" s="29"/>
      <c r="H44" s="30">
        <v>4.65</v>
      </c>
      <c r="I44" s="1" t="s">
        <v>175</v>
      </c>
      <c r="J44" s="135" t="s">
        <v>176</v>
      </c>
      <c r="K44" s="170" t="s">
        <v>239</v>
      </c>
    </row>
    <row r="45" spans="1:11" s="42" customFormat="1" ht="66.75" customHeight="1">
      <c r="A45" s="26">
        <v>21</v>
      </c>
      <c r="B45" s="23" t="s">
        <v>180</v>
      </c>
      <c r="C45" s="1">
        <v>2015</v>
      </c>
      <c r="D45" s="30">
        <v>4.65</v>
      </c>
      <c r="E45" s="29"/>
      <c r="F45" s="29"/>
      <c r="G45" s="29"/>
      <c r="H45" s="30">
        <v>4.65</v>
      </c>
      <c r="I45" s="1" t="s">
        <v>175</v>
      </c>
      <c r="J45" s="135" t="s">
        <v>176</v>
      </c>
      <c r="K45" s="170" t="s">
        <v>239</v>
      </c>
    </row>
    <row r="46" spans="1:11" s="42" customFormat="1" ht="64.5" customHeight="1">
      <c r="A46" s="26">
        <v>22</v>
      </c>
      <c r="B46" s="23" t="s">
        <v>181</v>
      </c>
      <c r="C46" s="1">
        <v>2015</v>
      </c>
      <c r="D46" s="30">
        <v>4.65</v>
      </c>
      <c r="E46" s="29"/>
      <c r="F46" s="29"/>
      <c r="G46" s="29"/>
      <c r="H46" s="30">
        <v>4.65</v>
      </c>
      <c r="I46" s="1" t="s">
        <v>175</v>
      </c>
      <c r="J46" s="135" t="s">
        <v>176</v>
      </c>
      <c r="K46" s="170" t="s">
        <v>239</v>
      </c>
    </row>
    <row r="47" spans="1:11" s="42" customFormat="1" ht="68.25" customHeight="1">
      <c r="A47" s="26">
        <v>23</v>
      </c>
      <c r="B47" s="23" t="s">
        <v>182</v>
      </c>
      <c r="C47" s="1">
        <v>2016</v>
      </c>
      <c r="D47" s="30">
        <v>4.65</v>
      </c>
      <c r="E47" s="29"/>
      <c r="F47" s="29"/>
      <c r="G47" s="29"/>
      <c r="H47" s="30">
        <v>4.65</v>
      </c>
      <c r="I47" s="1" t="s">
        <v>175</v>
      </c>
      <c r="J47" s="135" t="s">
        <v>176</v>
      </c>
      <c r="K47" s="22" t="s">
        <v>17</v>
      </c>
    </row>
    <row r="48" spans="1:11" s="42" customFormat="1" ht="66" customHeight="1">
      <c r="A48" s="26">
        <v>24</v>
      </c>
      <c r="B48" s="23" t="s">
        <v>183</v>
      </c>
      <c r="C48" s="1">
        <v>2015</v>
      </c>
      <c r="D48" s="30">
        <v>4.65</v>
      </c>
      <c r="E48" s="29"/>
      <c r="F48" s="29"/>
      <c r="G48" s="29"/>
      <c r="H48" s="30">
        <v>4.65</v>
      </c>
      <c r="I48" s="1" t="s">
        <v>175</v>
      </c>
      <c r="J48" s="135" t="s">
        <v>176</v>
      </c>
      <c r="K48" s="170" t="s">
        <v>239</v>
      </c>
    </row>
    <row r="49" spans="1:11" s="42" customFormat="1" ht="48" customHeight="1">
      <c r="A49" s="26">
        <v>25</v>
      </c>
      <c r="B49" s="23" t="s">
        <v>184</v>
      </c>
      <c r="C49" s="1">
        <v>2015</v>
      </c>
      <c r="D49" s="30">
        <v>4.65</v>
      </c>
      <c r="E49" s="29"/>
      <c r="F49" s="29"/>
      <c r="G49" s="29"/>
      <c r="H49" s="30">
        <v>4.65</v>
      </c>
      <c r="I49" s="1" t="s">
        <v>175</v>
      </c>
      <c r="J49" s="135" t="s">
        <v>176</v>
      </c>
      <c r="K49" s="170" t="s">
        <v>239</v>
      </c>
    </row>
    <row r="50" spans="1:11" s="42" customFormat="1" ht="68.25" customHeight="1">
      <c r="A50" s="26">
        <v>26</v>
      </c>
      <c r="B50" s="23" t="s">
        <v>185</v>
      </c>
      <c r="C50" s="1">
        <v>2015</v>
      </c>
      <c r="D50" s="30">
        <v>4.65</v>
      </c>
      <c r="E50" s="29"/>
      <c r="F50" s="29"/>
      <c r="G50" s="29"/>
      <c r="H50" s="30">
        <v>4.65</v>
      </c>
      <c r="I50" s="1" t="s">
        <v>175</v>
      </c>
      <c r="J50" s="135" t="s">
        <v>176</v>
      </c>
      <c r="K50" s="170" t="s">
        <v>239</v>
      </c>
    </row>
    <row r="51" spans="1:11" s="42" customFormat="1" ht="48" customHeight="1">
      <c r="A51" s="26">
        <v>27</v>
      </c>
      <c r="B51" s="23" t="s">
        <v>186</v>
      </c>
      <c r="C51" s="1">
        <v>2015</v>
      </c>
      <c r="D51" s="30">
        <v>4.65</v>
      </c>
      <c r="E51" s="29"/>
      <c r="F51" s="29"/>
      <c r="G51" s="29"/>
      <c r="H51" s="30">
        <v>4.65</v>
      </c>
      <c r="I51" s="1" t="s">
        <v>175</v>
      </c>
      <c r="J51" s="135" t="s">
        <v>176</v>
      </c>
      <c r="K51" s="170" t="s">
        <v>239</v>
      </c>
    </row>
    <row r="52" spans="1:11" s="42" customFormat="1" ht="48" customHeight="1">
      <c r="A52" s="26">
        <v>28</v>
      </c>
      <c r="B52" s="23" t="s">
        <v>187</v>
      </c>
      <c r="C52" s="1">
        <v>2016</v>
      </c>
      <c r="D52" s="30">
        <v>4.65</v>
      </c>
      <c r="E52" s="29"/>
      <c r="F52" s="29"/>
      <c r="G52" s="29"/>
      <c r="H52" s="30">
        <v>4.65</v>
      </c>
      <c r="I52" s="1" t="s">
        <v>175</v>
      </c>
      <c r="J52" s="135" t="s">
        <v>176</v>
      </c>
      <c r="K52" s="170" t="s">
        <v>239</v>
      </c>
    </row>
    <row r="53" spans="1:11" s="42" customFormat="1" ht="48" customHeight="1">
      <c r="A53" s="26">
        <v>29</v>
      </c>
      <c r="B53" s="23" t="s">
        <v>188</v>
      </c>
      <c r="C53" s="1">
        <v>2015</v>
      </c>
      <c r="D53" s="30">
        <v>4.65</v>
      </c>
      <c r="E53" s="29"/>
      <c r="F53" s="29"/>
      <c r="G53" s="29"/>
      <c r="H53" s="30">
        <v>4.65</v>
      </c>
      <c r="I53" s="1" t="s">
        <v>175</v>
      </c>
      <c r="J53" s="135" t="s">
        <v>176</v>
      </c>
      <c r="K53" s="170" t="s">
        <v>239</v>
      </c>
    </row>
    <row r="54" spans="1:11" s="42" customFormat="1" ht="22.5" customHeight="1">
      <c r="A54" s="26">
        <v>30</v>
      </c>
      <c r="B54" s="23" t="s">
        <v>189</v>
      </c>
      <c r="C54" s="1">
        <v>2015</v>
      </c>
      <c r="D54" s="30">
        <v>2.152</v>
      </c>
      <c r="E54" s="30">
        <v>1.34</v>
      </c>
      <c r="F54" s="30">
        <v>0.812</v>
      </c>
      <c r="G54" s="29"/>
      <c r="H54" s="29"/>
      <c r="I54" s="228" t="s">
        <v>190</v>
      </c>
      <c r="J54" s="231" t="s">
        <v>191</v>
      </c>
      <c r="K54" s="23" t="s">
        <v>18</v>
      </c>
    </row>
    <row r="55" spans="1:11" s="42" customFormat="1" ht="33" customHeight="1">
      <c r="A55" s="26">
        <v>31</v>
      </c>
      <c r="B55" s="23" t="s">
        <v>192</v>
      </c>
      <c r="C55" s="1">
        <v>2015</v>
      </c>
      <c r="D55" s="30">
        <v>0.1076</v>
      </c>
      <c r="E55" s="30">
        <v>0.067</v>
      </c>
      <c r="F55" s="30">
        <v>0.0406</v>
      </c>
      <c r="G55" s="29"/>
      <c r="H55" s="29"/>
      <c r="I55" s="229"/>
      <c r="J55" s="232"/>
      <c r="K55" s="23" t="s">
        <v>19</v>
      </c>
    </row>
    <row r="56" spans="1:11" s="42" customFormat="1" ht="33" customHeight="1">
      <c r="A56" s="26">
        <v>32</v>
      </c>
      <c r="B56" s="23" t="s">
        <v>193</v>
      </c>
      <c r="C56" s="1">
        <v>2015</v>
      </c>
      <c r="D56" s="30">
        <v>0.1076</v>
      </c>
      <c r="E56" s="30">
        <v>0.067</v>
      </c>
      <c r="F56" s="30">
        <v>0.0406</v>
      </c>
      <c r="G56" s="29"/>
      <c r="H56" s="29"/>
      <c r="I56" s="229"/>
      <c r="J56" s="232"/>
      <c r="K56" s="23" t="s">
        <v>19</v>
      </c>
    </row>
    <row r="57" spans="1:11" s="42" customFormat="1" ht="33.75" customHeight="1">
      <c r="A57" s="26">
        <v>33</v>
      </c>
      <c r="B57" s="23" t="s">
        <v>194</v>
      </c>
      <c r="C57" s="1">
        <v>2015</v>
      </c>
      <c r="D57" s="30">
        <v>0.1076</v>
      </c>
      <c r="E57" s="30">
        <v>0.067</v>
      </c>
      <c r="F57" s="30">
        <v>0.0406</v>
      </c>
      <c r="G57" s="29"/>
      <c r="H57" s="29"/>
      <c r="I57" s="229"/>
      <c r="J57" s="232"/>
      <c r="K57" s="23" t="s">
        <v>19</v>
      </c>
    </row>
    <row r="58" spans="1:11" s="42" customFormat="1" ht="33" customHeight="1">
      <c r="A58" s="26">
        <v>34</v>
      </c>
      <c r="B58" s="23" t="s">
        <v>195</v>
      </c>
      <c r="C58" s="1">
        <v>2015</v>
      </c>
      <c r="D58" s="30">
        <v>0.1076</v>
      </c>
      <c r="E58" s="30">
        <v>0.067</v>
      </c>
      <c r="F58" s="30">
        <v>0.0406</v>
      </c>
      <c r="G58" s="29"/>
      <c r="H58" s="29"/>
      <c r="I58" s="230"/>
      <c r="J58" s="233"/>
      <c r="K58" s="23" t="s">
        <v>19</v>
      </c>
    </row>
    <row r="59" spans="1:11" s="42" customFormat="1" ht="48" customHeight="1">
      <c r="A59" s="103"/>
      <c r="B59" s="104" t="s">
        <v>196</v>
      </c>
      <c r="C59" s="100"/>
      <c r="D59" s="105">
        <f>SUM(D41:D58)</f>
        <v>63.03239999999998</v>
      </c>
      <c r="E59" s="105">
        <f>SUM(E41:E58)</f>
        <v>1.6079999999999999</v>
      </c>
      <c r="F59" s="105">
        <f>SUM(F41:F58)</f>
        <v>0.9743999999999999</v>
      </c>
      <c r="G59" s="105">
        <f>SUM(G41:G58)</f>
        <v>0</v>
      </c>
      <c r="H59" s="105">
        <f>SUM(H41:H58)</f>
        <v>60.44999999999999</v>
      </c>
      <c r="I59" s="101"/>
      <c r="J59" s="145"/>
      <c r="K59" s="158"/>
    </row>
    <row r="60" spans="1:11" s="40" customFormat="1" ht="15" customHeight="1">
      <c r="A60" s="234" t="s">
        <v>53</v>
      </c>
      <c r="B60" s="235"/>
      <c r="C60" s="235"/>
      <c r="D60" s="235"/>
      <c r="E60" s="235"/>
      <c r="F60" s="235"/>
      <c r="G60" s="235"/>
      <c r="H60" s="235"/>
      <c r="I60" s="235"/>
      <c r="J60" s="235"/>
      <c r="K60" s="157"/>
    </row>
    <row r="61" spans="1:11" s="40" customFormat="1" ht="348" customHeight="1">
      <c r="A61" s="26">
        <v>35</v>
      </c>
      <c r="B61" s="23" t="s">
        <v>197</v>
      </c>
      <c r="C61" s="1" t="s">
        <v>198</v>
      </c>
      <c r="D61" s="106"/>
      <c r="E61" s="106"/>
      <c r="F61" s="106"/>
      <c r="G61" s="106"/>
      <c r="H61" s="106"/>
      <c r="I61" s="1" t="s">
        <v>199</v>
      </c>
      <c r="J61" s="134" t="s">
        <v>200</v>
      </c>
      <c r="K61" s="23" t="s">
        <v>20</v>
      </c>
    </row>
    <row r="62" spans="1:11" s="82" customFormat="1" ht="302.25" customHeight="1">
      <c r="A62" s="81">
        <v>36</v>
      </c>
      <c r="B62" s="23" t="s">
        <v>108</v>
      </c>
      <c r="C62" s="1" t="s">
        <v>40</v>
      </c>
      <c r="D62" s="14">
        <v>70</v>
      </c>
      <c r="E62" s="5">
        <v>63</v>
      </c>
      <c r="F62" s="5">
        <v>7</v>
      </c>
      <c r="G62" s="14">
        <v>0</v>
      </c>
      <c r="H62" s="14">
        <v>0</v>
      </c>
      <c r="I62" s="1" t="s">
        <v>54</v>
      </c>
      <c r="J62" s="134" t="s">
        <v>109</v>
      </c>
      <c r="K62" s="23" t="s">
        <v>240</v>
      </c>
    </row>
    <row r="63" spans="1:11" ht="87" customHeight="1">
      <c r="A63" s="26">
        <v>37</v>
      </c>
      <c r="B63" s="23" t="s">
        <v>85</v>
      </c>
      <c r="C63" s="1" t="s">
        <v>39</v>
      </c>
      <c r="D63" s="30">
        <v>100</v>
      </c>
      <c r="E63" s="30">
        <v>90</v>
      </c>
      <c r="F63" s="30">
        <v>10</v>
      </c>
      <c r="G63" s="29"/>
      <c r="H63" s="29"/>
      <c r="I63" s="1" t="s">
        <v>54</v>
      </c>
      <c r="J63" s="134" t="s">
        <v>110</v>
      </c>
      <c r="K63" s="23" t="s">
        <v>241</v>
      </c>
    </row>
    <row r="64" spans="1:11" ht="222" customHeight="1">
      <c r="A64" s="44">
        <v>38</v>
      </c>
      <c r="B64" s="23" t="s">
        <v>84</v>
      </c>
      <c r="C64" s="1">
        <v>2018</v>
      </c>
      <c r="D64" s="30">
        <v>12</v>
      </c>
      <c r="E64" s="30">
        <v>10.8</v>
      </c>
      <c r="F64" s="30">
        <v>1.2</v>
      </c>
      <c r="G64" s="45"/>
      <c r="H64" s="29"/>
      <c r="I64" s="1" t="s">
        <v>54</v>
      </c>
      <c r="J64" s="134" t="s">
        <v>107</v>
      </c>
      <c r="K64" s="23" t="s">
        <v>242</v>
      </c>
    </row>
    <row r="65" spans="1:11" ht="48">
      <c r="A65" s="1"/>
      <c r="B65" s="62" t="s">
        <v>58</v>
      </c>
      <c r="C65" s="59"/>
      <c r="D65" s="64">
        <f>SUM(D62:D64)</f>
        <v>182</v>
      </c>
      <c r="E65" s="64">
        <f>SUM(E62:E64)</f>
        <v>163.8</v>
      </c>
      <c r="F65" s="64">
        <f>SUM(F62:F64)</f>
        <v>18.2</v>
      </c>
      <c r="G65" s="64">
        <f>SUM(G62:G64)</f>
        <v>0</v>
      </c>
      <c r="H65" s="64">
        <f>SUM(H62:H64)</f>
        <v>0</v>
      </c>
      <c r="I65" s="62"/>
      <c r="J65" s="144"/>
      <c r="K65" s="155"/>
    </row>
    <row r="66" spans="1:11" ht="30" customHeight="1">
      <c r="A66" s="4"/>
      <c r="B66" s="109" t="s">
        <v>126</v>
      </c>
      <c r="C66" s="110"/>
      <c r="D66" s="111">
        <f>D18+D22+D28+D32+D39+D59+D65</f>
        <v>25686.91595</v>
      </c>
      <c r="E66" s="111">
        <f>E18+E22+E28+E32+E39+E59+E65</f>
        <v>632.1691900000001</v>
      </c>
      <c r="F66" s="111">
        <f>F18+F22+F28+F32+F39+F59+F65</f>
        <v>580.5067600000001</v>
      </c>
      <c r="G66" s="111">
        <f>G18+G22+G28+G32+G39+G59+G65</f>
        <v>13.78</v>
      </c>
      <c r="H66" s="111">
        <f>H18+H22+H28+H32+H39+H59+H65</f>
        <v>24460.45</v>
      </c>
      <c r="I66" s="3"/>
      <c r="J66" s="146"/>
      <c r="K66" s="155"/>
    </row>
    <row r="67" spans="1:11" ht="33" customHeight="1">
      <c r="A67" s="192" t="s">
        <v>127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55"/>
    </row>
    <row r="68" spans="1:11" ht="296.25" customHeight="1">
      <c r="A68" s="1">
        <v>39</v>
      </c>
      <c r="B68" s="23" t="s">
        <v>111</v>
      </c>
      <c r="C68" s="1">
        <v>2016</v>
      </c>
      <c r="D68" s="30">
        <v>5.5</v>
      </c>
      <c r="E68" s="30"/>
      <c r="F68" s="30"/>
      <c r="G68" s="29"/>
      <c r="H68" s="29"/>
      <c r="I68" s="1" t="s">
        <v>117</v>
      </c>
      <c r="J68" s="134" t="s">
        <v>112</v>
      </c>
      <c r="K68" s="155" t="s">
        <v>243</v>
      </c>
    </row>
    <row r="69" spans="1:11" ht="15">
      <c r="A69" s="237" t="s">
        <v>29</v>
      </c>
      <c r="B69" s="238"/>
      <c r="C69" s="238"/>
      <c r="D69" s="238"/>
      <c r="E69" s="238"/>
      <c r="F69" s="238"/>
      <c r="G69" s="238"/>
      <c r="H69" s="238"/>
      <c r="I69" s="238"/>
      <c r="J69" s="238"/>
      <c r="K69" s="155"/>
    </row>
    <row r="70" spans="1:11" ht="140.25">
      <c r="A70" s="26">
        <v>40</v>
      </c>
      <c r="B70" s="22" t="s">
        <v>116</v>
      </c>
      <c r="C70" s="32">
        <v>2017</v>
      </c>
      <c r="D70" s="14">
        <v>6.2</v>
      </c>
      <c r="E70" s="18"/>
      <c r="F70" s="18"/>
      <c r="G70" s="18"/>
      <c r="H70" s="18"/>
      <c r="I70" s="32" t="s">
        <v>32</v>
      </c>
      <c r="J70" s="134" t="s">
        <v>105</v>
      </c>
      <c r="K70" s="171" t="s">
        <v>244</v>
      </c>
    </row>
    <row r="71" spans="1:11" ht="140.25">
      <c r="A71" s="26">
        <v>41</v>
      </c>
      <c r="B71" s="22" t="s">
        <v>104</v>
      </c>
      <c r="C71" s="4">
        <v>2018</v>
      </c>
      <c r="D71" s="14">
        <v>15</v>
      </c>
      <c r="E71" s="18"/>
      <c r="F71" s="18"/>
      <c r="G71" s="18"/>
      <c r="H71" s="18"/>
      <c r="I71" s="1" t="s">
        <v>32</v>
      </c>
      <c r="J71" s="134" t="s">
        <v>105</v>
      </c>
      <c r="K71" s="23" t="s">
        <v>245</v>
      </c>
    </row>
    <row r="72" spans="1:11" s="77" customFormat="1" ht="32.25">
      <c r="A72" s="73"/>
      <c r="B72" s="74" t="s">
        <v>43</v>
      </c>
      <c r="C72" s="75"/>
      <c r="D72" s="76">
        <f>SUM(D70:D71)</f>
        <v>21.2</v>
      </c>
      <c r="E72" s="76"/>
      <c r="F72" s="76"/>
      <c r="G72" s="76"/>
      <c r="H72" s="76"/>
      <c r="I72" s="74"/>
      <c r="J72" s="147"/>
      <c r="K72" s="160"/>
    </row>
    <row r="73" spans="1:11" ht="15">
      <c r="A73" s="194" t="s">
        <v>44</v>
      </c>
      <c r="B73" s="236"/>
      <c r="C73" s="236"/>
      <c r="D73" s="236"/>
      <c r="E73" s="236"/>
      <c r="F73" s="236"/>
      <c r="G73" s="236"/>
      <c r="H73" s="236"/>
      <c r="I73" s="236"/>
      <c r="J73" s="236"/>
      <c r="K73" s="155"/>
    </row>
    <row r="74" spans="1:11" ht="78">
      <c r="A74" s="26">
        <v>42</v>
      </c>
      <c r="B74" s="35" t="s">
        <v>83</v>
      </c>
      <c r="C74" s="1">
        <v>2017</v>
      </c>
      <c r="D74" s="5">
        <v>15</v>
      </c>
      <c r="E74" s="19"/>
      <c r="F74" s="19"/>
      <c r="G74" s="19"/>
      <c r="H74" s="19"/>
      <c r="I74" s="1" t="s">
        <v>32</v>
      </c>
      <c r="J74" s="148" t="s">
        <v>118</v>
      </c>
      <c r="K74" s="155"/>
    </row>
    <row r="75" spans="1:11" s="27" customFormat="1" ht="32.25">
      <c r="A75" s="26"/>
      <c r="B75" s="59" t="s">
        <v>45</v>
      </c>
      <c r="C75" s="60"/>
      <c r="D75" s="61">
        <v>15</v>
      </c>
      <c r="E75" s="59"/>
      <c r="F75" s="59"/>
      <c r="G75" s="59"/>
      <c r="H75" s="59"/>
      <c r="I75" s="59"/>
      <c r="J75" s="141"/>
      <c r="K75" s="159"/>
    </row>
    <row r="76" spans="1:11" ht="15">
      <c r="A76" s="194" t="s">
        <v>42</v>
      </c>
      <c r="B76" s="236"/>
      <c r="C76" s="236"/>
      <c r="D76" s="236"/>
      <c r="E76" s="236"/>
      <c r="F76" s="236"/>
      <c r="G76" s="236"/>
      <c r="H76" s="236"/>
      <c r="I76" s="236"/>
      <c r="J76" s="236"/>
      <c r="K76" s="155"/>
    </row>
    <row r="77" spans="1:11" ht="93">
      <c r="A77" s="44">
        <v>43</v>
      </c>
      <c r="B77" s="37" t="s">
        <v>95</v>
      </c>
      <c r="C77" s="9" t="s">
        <v>40</v>
      </c>
      <c r="D77" s="5">
        <v>100</v>
      </c>
      <c r="E77" s="10"/>
      <c r="F77" s="10"/>
      <c r="G77" s="10"/>
      <c r="H77" s="10"/>
      <c r="I77" s="9" t="s">
        <v>101</v>
      </c>
      <c r="J77" s="142" t="s">
        <v>94</v>
      </c>
      <c r="K77" s="155"/>
    </row>
    <row r="78" spans="1:11" ht="93">
      <c r="A78" s="26">
        <v>44</v>
      </c>
      <c r="B78" s="23" t="s">
        <v>106</v>
      </c>
      <c r="C78" s="1" t="s">
        <v>35</v>
      </c>
      <c r="D78" s="5">
        <v>95</v>
      </c>
      <c r="E78" s="5"/>
      <c r="F78" s="5"/>
      <c r="G78" s="5"/>
      <c r="H78" s="5"/>
      <c r="I78" s="1" t="s">
        <v>32</v>
      </c>
      <c r="J78" s="134" t="s">
        <v>38</v>
      </c>
      <c r="K78" s="155"/>
    </row>
    <row r="79" spans="1:11" ht="15.75">
      <c r="A79" s="26"/>
      <c r="B79" s="59" t="s">
        <v>46</v>
      </c>
      <c r="C79" s="60"/>
      <c r="D79" s="61">
        <f>D77+D78</f>
        <v>195</v>
      </c>
      <c r="E79" s="61"/>
      <c r="F79" s="61"/>
      <c r="G79" s="61"/>
      <c r="H79" s="61"/>
      <c r="I79" s="59"/>
      <c r="J79" s="141"/>
      <c r="K79" s="155"/>
    </row>
    <row r="80" spans="1:11" ht="15.75">
      <c r="A80" s="194" t="s">
        <v>50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55"/>
    </row>
    <row r="81" spans="1:11" ht="93">
      <c r="A81" s="12" t="s">
        <v>201</v>
      </c>
      <c r="B81" s="8" t="s">
        <v>82</v>
      </c>
      <c r="C81" s="6" t="s">
        <v>40</v>
      </c>
      <c r="D81" s="5">
        <v>60</v>
      </c>
      <c r="E81" s="5"/>
      <c r="F81" s="5"/>
      <c r="G81" s="5"/>
      <c r="H81" s="5"/>
      <c r="I81" s="1" t="s">
        <v>32</v>
      </c>
      <c r="J81" s="7" t="s">
        <v>79</v>
      </c>
      <c r="K81" s="167" t="s">
        <v>8</v>
      </c>
    </row>
    <row r="82" spans="1:11" s="38" customFormat="1" ht="93">
      <c r="A82" s="2">
        <v>46</v>
      </c>
      <c r="B82" s="8" t="s">
        <v>81</v>
      </c>
      <c r="C82" s="2" t="s">
        <v>33</v>
      </c>
      <c r="D82" s="5">
        <v>6</v>
      </c>
      <c r="E82" s="5"/>
      <c r="F82" s="5"/>
      <c r="G82" s="5"/>
      <c r="H82" s="5"/>
      <c r="I82" s="1" t="s">
        <v>32</v>
      </c>
      <c r="J82" s="7" t="s">
        <v>79</v>
      </c>
      <c r="K82" s="167" t="s">
        <v>8</v>
      </c>
    </row>
    <row r="83" spans="1:11" s="15" customFormat="1" ht="93">
      <c r="A83" s="2">
        <v>47</v>
      </c>
      <c r="B83" s="8" t="s">
        <v>80</v>
      </c>
      <c r="C83" s="2" t="s">
        <v>33</v>
      </c>
      <c r="D83" s="5">
        <v>6</v>
      </c>
      <c r="E83" s="5"/>
      <c r="F83" s="5"/>
      <c r="G83" s="5"/>
      <c r="H83" s="5"/>
      <c r="I83" s="1" t="s">
        <v>32</v>
      </c>
      <c r="J83" s="7" t="s">
        <v>79</v>
      </c>
      <c r="K83" s="167" t="s">
        <v>8</v>
      </c>
    </row>
    <row r="84" spans="1:11" s="15" customFormat="1" ht="93">
      <c r="A84" s="2">
        <v>48</v>
      </c>
      <c r="B84" s="8" t="s">
        <v>99</v>
      </c>
      <c r="C84" s="2" t="s">
        <v>33</v>
      </c>
      <c r="D84" s="5">
        <v>6</v>
      </c>
      <c r="E84" s="5"/>
      <c r="F84" s="5"/>
      <c r="G84" s="5"/>
      <c r="H84" s="5"/>
      <c r="I84" s="1" t="s">
        <v>32</v>
      </c>
      <c r="J84" s="7" t="s">
        <v>79</v>
      </c>
      <c r="K84" s="167" t="s">
        <v>8</v>
      </c>
    </row>
    <row r="85" spans="1:11" s="15" customFormat="1" ht="140.25">
      <c r="A85" s="2">
        <v>49</v>
      </c>
      <c r="B85" s="22" t="s">
        <v>102</v>
      </c>
      <c r="C85" s="1">
        <v>2018</v>
      </c>
      <c r="D85" s="5">
        <v>8.33</v>
      </c>
      <c r="E85" s="5"/>
      <c r="F85" s="5"/>
      <c r="G85" s="5"/>
      <c r="H85" s="14"/>
      <c r="I85" s="2" t="s">
        <v>37</v>
      </c>
      <c r="J85" s="181" t="s">
        <v>93</v>
      </c>
      <c r="K85" s="172" t="s">
        <v>247</v>
      </c>
    </row>
    <row r="86" spans="1:11" s="15" customFormat="1" ht="140.25">
      <c r="A86" s="2">
        <v>50</v>
      </c>
      <c r="B86" s="22" t="s">
        <v>103</v>
      </c>
      <c r="C86" s="1">
        <v>2018</v>
      </c>
      <c r="D86" s="5">
        <v>17.92</v>
      </c>
      <c r="E86" s="5"/>
      <c r="F86" s="5"/>
      <c r="G86" s="5"/>
      <c r="H86" s="5"/>
      <c r="I86" s="2" t="s">
        <v>37</v>
      </c>
      <c r="J86" s="182" t="s">
        <v>93</v>
      </c>
      <c r="K86" s="172" t="s">
        <v>246</v>
      </c>
    </row>
    <row r="87" spans="1:11" s="15" customFormat="1" ht="32.25">
      <c r="A87" s="26"/>
      <c r="B87" s="59" t="s">
        <v>51</v>
      </c>
      <c r="C87" s="60"/>
      <c r="D87" s="61">
        <f>SUM(D81:D86)</f>
        <v>104.25</v>
      </c>
      <c r="E87" s="61"/>
      <c r="F87" s="61"/>
      <c r="G87" s="61"/>
      <c r="H87" s="61"/>
      <c r="I87" s="59"/>
      <c r="J87" s="141"/>
      <c r="K87" s="161"/>
    </row>
    <row r="88" spans="1:11" s="15" customFormat="1" ht="30.75" customHeight="1">
      <c r="A88" s="194" t="s">
        <v>57</v>
      </c>
      <c r="B88" s="195"/>
      <c r="C88" s="195"/>
      <c r="D88" s="195"/>
      <c r="E88" s="195"/>
      <c r="F88" s="195"/>
      <c r="G88" s="195"/>
      <c r="H88" s="195"/>
      <c r="I88" s="195"/>
      <c r="J88" s="195"/>
      <c r="K88" s="161"/>
    </row>
    <row r="89" spans="1:11" s="27" customFormat="1" ht="171">
      <c r="A89" s="9">
        <v>51</v>
      </c>
      <c r="B89" s="16" t="s">
        <v>78</v>
      </c>
      <c r="C89" s="9" t="s">
        <v>39</v>
      </c>
      <c r="D89" s="10">
        <v>140</v>
      </c>
      <c r="E89" s="17"/>
      <c r="F89" s="17"/>
      <c r="G89" s="17"/>
      <c r="H89" s="17"/>
      <c r="I89" s="9" t="s">
        <v>63</v>
      </c>
      <c r="J89" s="142" t="s">
        <v>70</v>
      </c>
      <c r="K89" s="16" t="s">
        <v>248</v>
      </c>
    </row>
    <row r="90" spans="1:11" s="27" customFormat="1" ht="171">
      <c r="A90" s="9">
        <v>52</v>
      </c>
      <c r="B90" s="16" t="s">
        <v>77</v>
      </c>
      <c r="C90" s="9" t="s">
        <v>40</v>
      </c>
      <c r="D90" s="10">
        <v>40</v>
      </c>
      <c r="E90" s="17"/>
      <c r="F90" s="17"/>
      <c r="G90" s="17"/>
      <c r="H90" s="17"/>
      <c r="I90" s="9" t="s">
        <v>63</v>
      </c>
      <c r="J90" s="142" t="s">
        <v>70</v>
      </c>
      <c r="K90" s="16" t="s">
        <v>248</v>
      </c>
    </row>
    <row r="91" spans="1:11" s="27" customFormat="1" ht="171">
      <c r="A91" s="9">
        <v>53</v>
      </c>
      <c r="B91" s="16" t="s">
        <v>76</v>
      </c>
      <c r="C91" s="9" t="s">
        <v>39</v>
      </c>
      <c r="D91" s="10">
        <v>130</v>
      </c>
      <c r="E91" s="17"/>
      <c r="F91" s="17"/>
      <c r="G91" s="17"/>
      <c r="H91" s="17"/>
      <c r="I91" s="9" t="s">
        <v>63</v>
      </c>
      <c r="J91" s="142" t="s">
        <v>70</v>
      </c>
      <c r="K91" s="16" t="s">
        <v>248</v>
      </c>
    </row>
    <row r="92" spans="1:11" s="27" customFormat="1" ht="171">
      <c r="A92" s="9">
        <v>54</v>
      </c>
      <c r="B92" s="16" t="s">
        <v>75</v>
      </c>
      <c r="C92" s="9" t="s">
        <v>41</v>
      </c>
      <c r="D92" s="10">
        <v>336.09</v>
      </c>
      <c r="E92" s="17"/>
      <c r="F92" s="17"/>
      <c r="G92" s="17"/>
      <c r="H92" s="17"/>
      <c r="I92" s="9" t="s">
        <v>63</v>
      </c>
      <c r="J92" s="142" t="s">
        <v>70</v>
      </c>
      <c r="K92" s="16" t="s">
        <v>248</v>
      </c>
    </row>
    <row r="93" spans="1:11" s="27" customFormat="1" ht="171">
      <c r="A93" s="9">
        <v>55</v>
      </c>
      <c r="B93" s="16" t="s">
        <v>74</v>
      </c>
      <c r="C93" s="9" t="s">
        <v>35</v>
      </c>
      <c r="D93" s="10">
        <v>324.64</v>
      </c>
      <c r="E93" s="17"/>
      <c r="F93" s="17"/>
      <c r="G93" s="17"/>
      <c r="H93" s="17"/>
      <c r="I93" s="9" t="s">
        <v>65</v>
      </c>
      <c r="J93" s="142" t="s">
        <v>70</v>
      </c>
      <c r="K93" s="16" t="s">
        <v>248</v>
      </c>
    </row>
    <row r="94" spans="1:11" s="27" customFormat="1" ht="93">
      <c r="A94" s="9">
        <v>56</v>
      </c>
      <c r="B94" s="16" t="s">
        <v>73</v>
      </c>
      <c r="C94" s="9" t="s">
        <v>48</v>
      </c>
      <c r="D94" s="10">
        <v>220</v>
      </c>
      <c r="E94" s="17"/>
      <c r="F94" s="17"/>
      <c r="G94" s="17"/>
      <c r="H94" s="17"/>
      <c r="I94" s="9" t="s">
        <v>52</v>
      </c>
      <c r="J94" s="142" t="s">
        <v>70</v>
      </c>
      <c r="K94" s="16" t="s">
        <v>248</v>
      </c>
    </row>
    <row r="95" spans="1:11" s="46" customFormat="1" ht="171">
      <c r="A95" s="9">
        <v>57</v>
      </c>
      <c r="B95" s="16" t="s">
        <v>72</v>
      </c>
      <c r="C95" s="9" t="s">
        <v>39</v>
      </c>
      <c r="D95" s="10">
        <v>40</v>
      </c>
      <c r="E95" s="17"/>
      <c r="F95" s="17"/>
      <c r="G95" s="17"/>
      <c r="H95" s="17"/>
      <c r="I95" s="9" t="s">
        <v>63</v>
      </c>
      <c r="J95" s="142" t="s">
        <v>236</v>
      </c>
      <c r="K95" s="16" t="s">
        <v>248</v>
      </c>
    </row>
    <row r="96" spans="1:11" s="47" customFormat="1" ht="171">
      <c r="A96" s="9">
        <v>58</v>
      </c>
      <c r="B96" s="16" t="s">
        <v>71</v>
      </c>
      <c r="C96" s="9" t="s">
        <v>48</v>
      </c>
      <c r="D96" s="10">
        <v>7.5</v>
      </c>
      <c r="E96" s="17"/>
      <c r="F96" s="17"/>
      <c r="G96" s="17"/>
      <c r="H96" s="17"/>
      <c r="I96" s="9" t="s">
        <v>63</v>
      </c>
      <c r="J96" s="142" t="s">
        <v>236</v>
      </c>
      <c r="K96" s="16" t="s">
        <v>248</v>
      </c>
    </row>
    <row r="97" spans="1:11" s="47" customFormat="1" ht="171">
      <c r="A97" s="9">
        <v>59</v>
      </c>
      <c r="B97" s="16" t="s">
        <v>69</v>
      </c>
      <c r="C97" s="9">
        <v>2020</v>
      </c>
      <c r="D97" s="10">
        <v>11</v>
      </c>
      <c r="E97" s="17"/>
      <c r="F97" s="17"/>
      <c r="G97" s="17"/>
      <c r="H97" s="17"/>
      <c r="I97" s="9" t="s">
        <v>63</v>
      </c>
      <c r="J97" s="142" t="s">
        <v>67</v>
      </c>
      <c r="K97" s="16" t="s">
        <v>248</v>
      </c>
    </row>
    <row r="98" spans="1:11" s="47" customFormat="1" ht="78">
      <c r="A98" s="9">
        <v>60</v>
      </c>
      <c r="B98" s="16" t="s">
        <v>68</v>
      </c>
      <c r="C98" s="9">
        <v>2018</v>
      </c>
      <c r="D98" s="10">
        <v>17</v>
      </c>
      <c r="E98" s="17"/>
      <c r="F98" s="17"/>
      <c r="G98" s="17"/>
      <c r="H98" s="17"/>
      <c r="I98" s="9" t="s">
        <v>52</v>
      </c>
      <c r="J98" s="142" t="s">
        <v>237</v>
      </c>
      <c r="K98" s="16" t="s">
        <v>248</v>
      </c>
    </row>
    <row r="99" spans="1:11" s="47" customFormat="1" ht="108.75">
      <c r="A99" s="9">
        <v>61</v>
      </c>
      <c r="B99" s="16" t="s">
        <v>202</v>
      </c>
      <c r="C99" s="10" t="s">
        <v>35</v>
      </c>
      <c r="D99" s="10"/>
      <c r="E99" s="10"/>
      <c r="F99" s="10"/>
      <c r="G99" s="10"/>
      <c r="H99" s="10"/>
      <c r="I99" s="9" t="s">
        <v>203</v>
      </c>
      <c r="J99" s="142" t="s">
        <v>204</v>
      </c>
      <c r="K99" s="16" t="s">
        <v>249</v>
      </c>
    </row>
    <row r="100" spans="1:11" s="47" customFormat="1" ht="93">
      <c r="A100" s="112">
        <v>63</v>
      </c>
      <c r="B100" s="113" t="s">
        <v>205</v>
      </c>
      <c r="C100" s="114">
        <v>2020</v>
      </c>
      <c r="D100" s="10">
        <v>16</v>
      </c>
      <c r="E100" s="10"/>
      <c r="F100" s="10"/>
      <c r="G100" s="10"/>
      <c r="H100" s="10"/>
      <c r="I100" s="115" t="s">
        <v>206</v>
      </c>
      <c r="J100" s="142" t="s">
        <v>62</v>
      </c>
      <c r="K100" s="16" t="s">
        <v>248</v>
      </c>
    </row>
    <row r="101" spans="1:11" s="47" customFormat="1" ht="62.25">
      <c r="A101" s="116">
        <v>63</v>
      </c>
      <c r="B101" s="37" t="s">
        <v>55</v>
      </c>
      <c r="C101" s="117">
        <v>2020</v>
      </c>
      <c r="D101" s="118">
        <v>142</v>
      </c>
      <c r="E101" s="118"/>
      <c r="F101" s="118"/>
      <c r="G101" s="118"/>
      <c r="H101" s="118"/>
      <c r="I101" s="119" t="s">
        <v>206</v>
      </c>
      <c r="J101" s="149" t="s">
        <v>62</v>
      </c>
      <c r="K101" s="16" t="s">
        <v>248</v>
      </c>
    </row>
    <row r="102" spans="1:11" s="47" customFormat="1" ht="108.75">
      <c r="A102" s="112">
        <v>64</v>
      </c>
      <c r="B102" s="16" t="s">
        <v>207</v>
      </c>
      <c r="C102" s="9">
        <v>2020</v>
      </c>
      <c r="D102" s="10">
        <v>42</v>
      </c>
      <c r="E102" s="17"/>
      <c r="F102" s="17"/>
      <c r="G102" s="17"/>
      <c r="H102" s="17"/>
      <c r="I102" s="9" t="s">
        <v>206</v>
      </c>
      <c r="J102" s="142" t="s">
        <v>62</v>
      </c>
      <c r="K102" s="16" t="s">
        <v>248</v>
      </c>
    </row>
    <row r="103" spans="1:11" ht="145.5">
      <c r="A103" s="1"/>
      <c r="B103" s="62" t="s">
        <v>56</v>
      </c>
      <c r="C103" s="59"/>
      <c r="D103" s="61">
        <f>SUM(D89:D102)</f>
        <v>1466.23</v>
      </c>
      <c r="E103" s="63"/>
      <c r="F103" s="63"/>
      <c r="G103" s="63"/>
      <c r="H103" s="63"/>
      <c r="I103" s="62"/>
      <c r="J103" s="144"/>
      <c r="K103" s="155"/>
    </row>
    <row r="104" spans="1:11" ht="15.75" customHeight="1">
      <c r="A104" s="189" t="s">
        <v>59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55"/>
    </row>
    <row r="105" spans="1:11" ht="15.75" customHeight="1">
      <c r="A105" s="189" t="s">
        <v>60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55"/>
    </row>
    <row r="106" spans="1:11" ht="132.75" customHeight="1">
      <c r="A106" s="1">
        <v>65</v>
      </c>
      <c r="B106" s="23" t="s">
        <v>122</v>
      </c>
      <c r="C106" s="1" t="s">
        <v>41</v>
      </c>
      <c r="D106" s="30">
        <v>1200</v>
      </c>
      <c r="E106" s="56"/>
      <c r="F106" s="56"/>
      <c r="G106" s="56"/>
      <c r="H106" s="28">
        <v>1200</v>
      </c>
      <c r="I106" s="9" t="s">
        <v>61</v>
      </c>
      <c r="J106" s="134" t="s">
        <v>123</v>
      </c>
      <c r="K106" s="23" t="s">
        <v>250</v>
      </c>
    </row>
    <row r="107" spans="1:11" ht="32.25">
      <c r="A107" s="1"/>
      <c r="B107" s="65" t="s">
        <v>66</v>
      </c>
      <c r="C107" s="59"/>
      <c r="D107" s="61">
        <f>D106</f>
        <v>1200</v>
      </c>
      <c r="E107" s="63"/>
      <c r="F107" s="63"/>
      <c r="G107" s="63"/>
      <c r="H107" s="61">
        <f>H106</f>
        <v>1200</v>
      </c>
      <c r="I107" s="62"/>
      <c r="J107" s="144"/>
      <c r="K107" s="155"/>
    </row>
    <row r="108" spans="1:11" ht="15" customHeight="1">
      <c r="A108" s="120"/>
      <c r="B108" s="194" t="s">
        <v>173</v>
      </c>
      <c r="C108" s="195"/>
      <c r="D108" s="195"/>
      <c r="E108" s="195"/>
      <c r="F108" s="195"/>
      <c r="G108" s="195"/>
      <c r="H108" s="195"/>
      <c r="I108" s="195"/>
      <c r="J108" s="195"/>
      <c r="K108" s="155"/>
    </row>
    <row r="109" spans="1:11" ht="78">
      <c r="A109" s="121" t="s">
        <v>208</v>
      </c>
      <c r="B109" s="23" t="s">
        <v>209</v>
      </c>
      <c r="C109" s="1">
        <v>2017</v>
      </c>
      <c r="D109" s="30">
        <v>0.18</v>
      </c>
      <c r="E109" s="122"/>
      <c r="F109" s="30"/>
      <c r="G109" s="122"/>
      <c r="H109" s="29"/>
      <c r="I109" s="123"/>
      <c r="J109" s="134" t="s">
        <v>210</v>
      </c>
      <c r="K109" s="155"/>
    </row>
    <row r="110" spans="1:11" ht="64.5">
      <c r="A110" s="103"/>
      <c r="B110" s="104" t="s">
        <v>196</v>
      </c>
      <c r="C110" s="100"/>
      <c r="D110" s="105">
        <f>SUM(D109)</f>
        <v>0.18</v>
      </c>
      <c r="E110" s="105"/>
      <c r="F110" s="105"/>
      <c r="G110" s="105"/>
      <c r="H110" s="105"/>
      <c r="I110" s="101"/>
      <c r="J110" s="145"/>
      <c r="K110" s="155"/>
    </row>
    <row r="111" spans="1:11" ht="15">
      <c r="A111" s="66"/>
      <c r="B111" s="67" t="s">
        <v>128</v>
      </c>
      <c r="C111" s="68"/>
      <c r="D111" s="69">
        <f>D68+D72+D75+D79+D87+D103+D107+D109</f>
        <v>3007.36</v>
      </c>
      <c r="E111" s="68"/>
      <c r="F111" s="68"/>
      <c r="G111" s="68"/>
      <c r="H111" s="72">
        <f>H72+H75+H79+H87+H103+H107</f>
        <v>1200</v>
      </c>
      <c r="I111" s="70"/>
      <c r="J111" s="150"/>
      <c r="K111" s="155"/>
    </row>
    <row r="112" spans="1:11" ht="34.5" customHeight="1">
      <c r="A112" s="128" t="s">
        <v>130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55"/>
    </row>
    <row r="113" spans="1:11" ht="96.75">
      <c r="A113" s="4">
        <v>67</v>
      </c>
      <c r="B113" s="173" t="s">
        <v>131</v>
      </c>
      <c r="C113" s="19">
        <v>2015</v>
      </c>
      <c r="D113" s="19">
        <v>1.31</v>
      </c>
      <c r="E113" s="19"/>
      <c r="F113" s="19">
        <v>1.235</v>
      </c>
      <c r="G113" s="19"/>
      <c r="H113" s="19">
        <v>0.075</v>
      </c>
      <c r="I113" s="216" t="s">
        <v>139</v>
      </c>
      <c r="J113" s="219" t="s">
        <v>234</v>
      </c>
      <c r="K113" s="155" t="s">
        <v>11</v>
      </c>
    </row>
    <row r="114" spans="1:11" ht="84.75" customHeight="1">
      <c r="A114" s="4">
        <v>68</v>
      </c>
      <c r="B114" s="173" t="s">
        <v>132</v>
      </c>
      <c r="C114" s="19">
        <v>2015</v>
      </c>
      <c r="D114" s="19">
        <v>1.058</v>
      </c>
      <c r="E114" s="19"/>
      <c r="F114" s="19">
        <v>1.03</v>
      </c>
      <c r="G114" s="19">
        <v>0.028</v>
      </c>
      <c r="H114" s="86"/>
      <c r="I114" s="222"/>
      <c r="J114" s="224"/>
      <c r="K114" s="155" t="s">
        <v>11</v>
      </c>
    </row>
    <row r="115" spans="1:11" ht="73.5" customHeight="1">
      <c r="A115" s="4">
        <v>69</v>
      </c>
      <c r="B115" s="173" t="s">
        <v>133</v>
      </c>
      <c r="C115" s="19">
        <v>2015</v>
      </c>
      <c r="D115" s="19">
        <v>1</v>
      </c>
      <c r="E115" s="19"/>
      <c r="F115" s="19">
        <v>0.95</v>
      </c>
      <c r="G115" s="19">
        <v>0.05</v>
      </c>
      <c r="H115" s="86"/>
      <c r="I115" s="222"/>
      <c r="J115" s="224"/>
      <c r="K115" s="155" t="s">
        <v>11</v>
      </c>
    </row>
    <row r="116" spans="1:11" ht="48">
      <c r="A116" s="4">
        <v>70</v>
      </c>
      <c r="B116" s="173" t="s">
        <v>134</v>
      </c>
      <c r="C116" s="19">
        <v>2015</v>
      </c>
      <c r="D116" s="19">
        <v>0.147</v>
      </c>
      <c r="E116" s="19"/>
      <c r="F116" s="19">
        <v>0.14</v>
      </c>
      <c r="G116" s="19">
        <v>0.007</v>
      </c>
      <c r="H116" s="86"/>
      <c r="I116" s="222"/>
      <c r="J116" s="224"/>
      <c r="K116" s="155" t="s">
        <v>11</v>
      </c>
    </row>
    <row r="117" spans="1:11" ht="58.5" customHeight="1">
      <c r="A117" s="4">
        <v>71</v>
      </c>
      <c r="B117" s="173" t="s">
        <v>135</v>
      </c>
      <c r="C117" s="19">
        <v>2015</v>
      </c>
      <c r="D117" s="19">
        <v>0.068</v>
      </c>
      <c r="E117" s="19"/>
      <c r="F117" s="19">
        <v>0.065</v>
      </c>
      <c r="G117" s="19">
        <v>0.003</v>
      </c>
      <c r="H117" s="86"/>
      <c r="I117" s="222"/>
      <c r="J117" s="224"/>
      <c r="K117" s="155" t="s">
        <v>11</v>
      </c>
    </row>
    <row r="118" spans="1:11" ht="51.75" customHeight="1">
      <c r="A118" s="4">
        <v>72</v>
      </c>
      <c r="B118" s="174" t="s">
        <v>136</v>
      </c>
      <c r="C118" s="19">
        <v>2015</v>
      </c>
      <c r="D118" s="19">
        <v>0.0315</v>
      </c>
      <c r="E118" s="19"/>
      <c r="F118" s="19">
        <v>0.029</v>
      </c>
      <c r="G118" s="19">
        <v>0.003</v>
      </c>
      <c r="H118" s="86"/>
      <c r="I118" s="222"/>
      <c r="J118" s="224"/>
      <c r="K118" s="155" t="s">
        <v>11</v>
      </c>
    </row>
    <row r="119" spans="1:11" ht="32.25">
      <c r="A119" s="4">
        <v>73</v>
      </c>
      <c r="B119" s="173" t="s">
        <v>137</v>
      </c>
      <c r="C119" s="19">
        <v>2015</v>
      </c>
      <c r="D119" s="19">
        <v>0.76</v>
      </c>
      <c r="E119" s="19"/>
      <c r="F119" s="19">
        <v>0.76</v>
      </c>
      <c r="G119" s="19"/>
      <c r="H119" s="86"/>
      <c r="I119" s="222"/>
      <c r="J119" s="224"/>
      <c r="K119" s="155" t="s">
        <v>11</v>
      </c>
    </row>
    <row r="120" spans="1:11" ht="145.5" customHeight="1">
      <c r="A120" s="4">
        <v>74</v>
      </c>
      <c r="B120" s="173" t="s">
        <v>138</v>
      </c>
      <c r="C120" s="19">
        <v>2015</v>
      </c>
      <c r="D120" s="19">
        <v>0.588</v>
      </c>
      <c r="E120" s="19"/>
      <c r="F120" s="19">
        <v>0.559</v>
      </c>
      <c r="G120" s="19">
        <v>0.029</v>
      </c>
      <c r="H120" s="19"/>
      <c r="I120" s="222"/>
      <c r="J120" s="224"/>
      <c r="K120" s="155" t="s">
        <v>11</v>
      </c>
    </row>
    <row r="121" spans="1:11" ht="65.25" customHeight="1" hidden="1">
      <c r="A121" s="4">
        <v>75</v>
      </c>
      <c r="B121" s="175" t="s">
        <v>142</v>
      </c>
      <c r="C121" s="19">
        <v>2015</v>
      </c>
      <c r="D121" s="19">
        <v>0.012</v>
      </c>
      <c r="E121" s="19"/>
      <c r="F121" s="19"/>
      <c r="G121" s="19">
        <v>0.012</v>
      </c>
      <c r="H121" s="19"/>
      <c r="I121" s="223"/>
      <c r="J121" s="225"/>
      <c r="K121" s="155" t="s">
        <v>11</v>
      </c>
    </row>
    <row r="122" spans="1:11" ht="105.75" customHeight="1">
      <c r="A122" s="4">
        <v>76</v>
      </c>
      <c r="B122" s="176" t="s">
        <v>233</v>
      </c>
      <c r="C122" s="127">
        <v>2016</v>
      </c>
      <c r="D122" s="19">
        <v>0.577</v>
      </c>
      <c r="E122" s="19"/>
      <c r="F122" s="19">
        <v>0.577</v>
      </c>
      <c r="G122" s="19"/>
      <c r="H122" s="19"/>
      <c r="I122" s="216" t="s">
        <v>232</v>
      </c>
      <c r="J122" s="219" t="s">
        <v>234</v>
      </c>
      <c r="K122" s="155" t="s">
        <v>11</v>
      </c>
    </row>
    <row r="123" spans="1:11" s="83" customFormat="1" ht="87" customHeight="1">
      <c r="A123" s="4">
        <v>77</v>
      </c>
      <c r="B123" s="177" t="s">
        <v>211</v>
      </c>
      <c r="C123" s="127">
        <v>2016</v>
      </c>
      <c r="D123" s="19">
        <v>0.836</v>
      </c>
      <c r="E123" s="19"/>
      <c r="F123" s="19">
        <v>0.773</v>
      </c>
      <c r="G123" s="19">
        <v>0.063</v>
      </c>
      <c r="H123" s="19"/>
      <c r="I123" s="217"/>
      <c r="J123" s="220"/>
      <c r="K123" s="155" t="s">
        <v>11</v>
      </c>
    </row>
    <row r="124" spans="1:11" s="83" customFormat="1" ht="69" customHeight="1">
      <c r="A124" s="4">
        <v>78</v>
      </c>
      <c r="B124" s="177" t="s">
        <v>212</v>
      </c>
      <c r="C124" s="127">
        <v>2016</v>
      </c>
      <c r="D124" s="19">
        <v>0.304</v>
      </c>
      <c r="E124" s="19"/>
      <c r="F124" s="19">
        <v>0.274</v>
      </c>
      <c r="G124" s="19">
        <v>0.03</v>
      </c>
      <c r="H124" s="19"/>
      <c r="I124" s="217"/>
      <c r="J124" s="220"/>
      <c r="K124" s="155" t="s">
        <v>11</v>
      </c>
    </row>
    <row r="125" spans="1:11" s="83" customFormat="1" ht="78.75" customHeight="1">
      <c r="A125" s="4">
        <v>79</v>
      </c>
      <c r="B125" s="177" t="s">
        <v>213</v>
      </c>
      <c r="C125" s="127">
        <v>2016</v>
      </c>
      <c r="D125" s="19">
        <v>0.225</v>
      </c>
      <c r="E125" s="19"/>
      <c r="F125" s="19">
        <v>0.2</v>
      </c>
      <c r="G125" s="19">
        <v>0.025</v>
      </c>
      <c r="H125" s="19"/>
      <c r="I125" s="217"/>
      <c r="J125" s="220"/>
      <c r="K125" s="155" t="s">
        <v>11</v>
      </c>
    </row>
    <row r="126" spans="1:11" s="83" customFormat="1" ht="58.5" customHeight="1">
      <c r="A126" s="4">
        <v>80</v>
      </c>
      <c r="B126" s="177" t="s">
        <v>214</v>
      </c>
      <c r="C126" s="127">
        <v>2016</v>
      </c>
      <c r="D126" s="19">
        <v>0.09</v>
      </c>
      <c r="E126" s="19"/>
      <c r="F126" s="19">
        <v>0.074</v>
      </c>
      <c r="G126" s="19">
        <v>0.016</v>
      </c>
      <c r="H126" s="19"/>
      <c r="I126" s="217"/>
      <c r="J126" s="220"/>
      <c r="K126" s="155" t="s">
        <v>11</v>
      </c>
    </row>
    <row r="127" spans="1:11" s="83" customFormat="1" ht="66" customHeight="1">
      <c r="A127" s="4">
        <v>81</v>
      </c>
      <c r="B127" s="177" t="s">
        <v>215</v>
      </c>
      <c r="C127" s="127">
        <v>2016</v>
      </c>
      <c r="D127" s="19">
        <v>0.304</v>
      </c>
      <c r="E127" s="19"/>
      <c r="F127" s="19">
        <v>0.274</v>
      </c>
      <c r="G127" s="19">
        <v>0.03</v>
      </c>
      <c r="H127" s="19"/>
      <c r="I127" s="217"/>
      <c r="J127" s="220"/>
      <c r="K127" s="155" t="s">
        <v>11</v>
      </c>
    </row>
    <row r="128" spans="1:11" s="83" customFormat="1" ht="81.75" customHeight="1">
      <c r="A128" s="4">
        <v>82</v>
      </c>
      <c r="B128" s="177" t="s">
        <v>216</v>
      </c>
      <c r="C128" s="127">
        <v>2016</v>
      </c>
      <c r="D128" s="19">
        <v>0.068</v>
      </c>
      <c r="E128" s="19"/>
      <c r="F128" s="19">
        <v>0.068</v>
      </c>
      <c r="G128" s="19"/>
      <c r="H128" s="19"/>
      <c r="I128" s="217"/>
      <c r="J128" s="220"/>
      <c r="K128" s="155" t="s">
        <v>11</v>
      </c>
    </row>
    <row r="129" spans="1:11" s="83" customFormat="1" ht="51" customHeight="1">
      <c r="A129" s="4">
        <v>83</v>
      </c>
      <c r="B129" s="177" t="s">
        <v>217</v>
      </c>
      <c r="C129" s="127">
        <v>2016</v>
      </c>
      <c r="D129" s="19">
        <v>0.09</v>
      </c>
      <c r="E129" s="19"/>
      <c r="F129" s="19">
        <v>0.076</v>
      </c>
      <c r="G129" s="19">
        <v>0.014</v>
      </c>
      <c r="H129" s="19"/>
      <c r="I129" s="217"/>
      <c r="J129" s="220"/>
      <c r="K129" s="155" t="s">
        <v>11</v>
      </c>
    </row>
    <row r="130" spans="1:11" s="83" customFormat="1" ht="34.5" customHeight="1">
      <c r="A130" s="4">
        <v>84</v>
      </c>
      <c r="B130" s="177" t="s">
        <v>218</v>
      </c>
      <c r="C130" s="127">
        <v>2016</v>
      </c>
      <c r="D130" s="19">
        <v>0.064</v>
      </c>
      <c r="E130" s="19"/>
      <c r="F130" s="19">
        <v>0.064</v>
      </c>
      <c r="G130" s="19"/>
      <c r="H130" s="19"/>
      <c r="I130" s="217"/>
      <c r="J130" s="220"/>
      <c r="K130" s="155" t="s">
        <v>11</v>
      </c>
    </row>
    <row r="131" spans="1:11" s="83" customFormat="1" ht="64.5" customHeight="1">
      <c r="A131" s="4">
        <v>85</v>
      </c>
      <c r="B131" s="177" t="s">
        <v>219</v>
      </c>
      <c r="C131" s="127">
        <v>2016</v>
      </c>
      <c r="D131" s="19">
        <v>0.144</v>
      </c>
      <c r="E131" s="19"/>
      <c r="F131" s="19">
        <v>0.134</v>
      </c>
      <c r="G131" s="19">
        <v>0.01</v>
      </c>
      <c r="H131" s="19"/>
      <c r="I131" s="217"/>
      <c r="J131" s="220"/>
      <c r="K131" s="155" t="s">
        <v>11</v>
      </c>
    </row>
    <row r="132" spans="1:11" s="83" customFormat="1" ht="58.5" customHeight="1">
      <c r="A132" s="4">
        <v>86</v>
      </c>
      <c r="B132" s="177" t="s">
        <v>220</v>
      </c>
      <c r="C132" s="127">
        <v>2016</v>
      </c>
      <c r="D132" s="19">
        <v>0.091</v>
      </c>
      <c r="E132" s="19"/>
      <c r="F132" s="19">
        <v>0.076</v>
      </c>
      <c r="G132" s="19">
        <v>0.015</v>
      </c>
      <c r="H132" s="19"/>
      <c r="I132" s="217"/>
      <c r="J132" s="220"/>
      <c r="K132" s="155" t="s">
        <v>11</v>
      </c>
    </row>
    <row r="133" spans="1:11" s="83" customFormat="1" ht="62.25">
      <c r="A133" s="4">
        <v>87</v>
      </c>
      <c r="B133" s="177" t="s">
        <v>221</v>
      </c>
      <c r="C133" s="127">
        <v>2016</v>
      </c>
      <c r="D133" s="86">
        <v>0.393</v>
      </c>
      <c r="E133" s="86"/>
      <c r="F133" s="86">
        <v>0.358</v>
      </c>
      <c r="G133" s="86">
        <v>0.035</v>
      </c>
      <c r="H133" s="86"/>
      <c r="I133" s="217"/>
      <c r="J133" s="220"/>
      <c r="K133" s="155" t="s">
        <v>11</v>
      </c>
    </row>
    <row r="134" spans="1:11" s="83" customFormat="1" ht="99" customHeight="1">
      <c r="A134" s="4">
        <v>88</v>
      </c>
      <c r="B134" s="177" t="s">
        <v>222</v>
      </c>
      <c r="C134" s="127">
        <v>2016</v>
      </c>
      <c r="D134" s="86">
        <v>0.492</v>
      </c>
      <c r="E134" s="86"/>
      <c r="F134" s="86">
        <v>0.35</v>
      </c>
      <c r="G134" s="86">
        <v>0.142</v>
      </c>
      <c r="H134" s="86"/>
      <c r="I134" s="217"/>
      <c r="J134" s="220"/>
      <c r="K134" s="155" t="s">
        <v>11</v>
      </c>
    </row>
    <row r="135" spans="1:11" s="83" customFormat="1" ht="78">
      <c r="A135" s="4">
        <v>89</v>
      </c>
      <c r="B135" s="177" t="s">
        <v>223</v>
      </c>
      <c r="C135" s="127">
        <v>2016</v>
      </c>
      <c r="D135" s="178">
        <v>0.19</v>
      </c>
      <c r="E135" s="86"/>
      <c r="F135" s="86">
        <v>0.15</v>
      </c>
      <c r="G135" s="86">
        <v>0.04</v>
      </c>
      <c r="H135" s="86"/>
      <c r="I135" s="217"/>
      <c r="J135" s="220"/>
      <c r="K135" s="155" t="s">
        <v>11</v>
      </c>
    </row>
    <row r="136" spans="1:11" s="83" customFormat="1" ht="82.5" customHeight="1">
      <c r="A136" s="4">
        <v>90</v>
      </c>
      <c r="B136" s="177" t="s">
        <v>224</v>
      </c>
      <c r="C136" s="127">
        <v>2016</v>
      </c>
      <c r="D136" s="86">
        <v>0.35</v>
      </c>
      <c r="E136" s="86"/>
      <c r="F136" s="86">
        <v>0.35</v>
      </c>
      <c r="G136" s="86"/>
      <c r="H136" s="86"/>
      <c r="I136" s="217"/>
      <c r="J136" s="220"/>
      <c r="K136" s="155" t="s">
        <v>13</v>
      </c>
    </row>
    <row r="137" spans="1:11" ht="46.5">
      <c r="A137" s="4">
        <v>91</v>
      </c>
      <c r="B137" s="177" t="s">
        <v>225</v>
      </c>
      <c r="C137" s="127">
        <v>2016</v>
      </c>
      <c r="D137" s="86">
        <v>0.4</v>
      </c>
      <c r="E137" s="86"/>
      <c r="F137" s="86">
        <v>0.4</v>
      </c>
      <c r="G137" s="86"/>
      <c r="H137" s="86"/>
      <c r="I137" s="217"/>
      <c r="J137" s="220"/>
      <c r="K137" s="155" t="s">
        <v>11</v>
      </c>
    </row>
    <row r="138" spans="1:11" s="83" customFormat="1" ht="51" customHeight="1">
      <c r="A138" s="4">
        <v>92</v>
      </c>
      <c r="B138" s="177" t="s">
        <v>226</v>
      </c>
      <c r="C138" s="127">
        <v>2016</v>
      </c>
      <c r="D138" s="86">
        <v>0.065</v>
      </c>
      <c r="E138" s="86"/>
      <c r="F138" s="86">
        <v>0.065</v>
      </c>
      <c r="G138" s="86"/>
      <c r="H138" s="86"/>
      <c r="I138" s="217"/>
      <c r="J138" s="220"/>
      <c r="K138" s="155" t="s">
        <v>11</v>
      </c>
    </row>
    <row r="139" spans="1:11" ht="51" customHeight="1">
      <c r="A139" s="4">
        <v>93</v>
      </c>
      <c r="B139" s="177" t="s">
        <v>227</v>
      </c>
      <c r="C139" s="127">
        <v>2016</v>
      </c>
      <c r="D139" s="86">
        <v>0.185</v>
      </c>
      <c r="E139" s="86"/>
      <c r="F139" s="86">
        <v>0.185</v>
      </c>
      <c r="G139" s="86"/>
      <c r="H139" s="86"/>
      <c r="I139" s="217"/>
      <c r="J139" s="220"/>
      <c r="K139" s="155" t="s">
        <v>11</v>
      </c>
    </row>
    <row r="140" spans="1:11" ht="51" customHeight="1">
      <c r="A140" s="4">
        <v>94</v>
      </c>
      <c r="B140" s="177" t="s">
        <v>228</v>
      </c>
      <c r="C140" s="127">
        <v>2016</v>
      </c>
      <c r="D140" s="86">
        <v>0.242</v>
      </c>
      <c r="E140" s="86"/>
      <c r="F140" s="86">
        <v>0.2</v>
      </c>
      <c r="G140" s="86">
        <v>0.042</v>
      </c>
      <c r="H140" s="86"/>
      <c r="I140" s="217"/>
      <c r="J140" s="220"/>
      <c r="K140" s="155" t="s">
        <v>12</v>
      </c>
    </row>
    <row r="141" spans="1:11" ht="66" customHeight="1">
      <c r="A141" s="4">
        <v>95</v>
      </c>
      <c r="B141" s="177" t="s">
        <v>229</v>
      </c>
      <c r="C141" s="127">
        <v>2016</v>
      </c>
      <c r="D141" s="86">
        <v>0.2</v>
      </c>
      <c r="E141" s="86"/>
      <c r="F141" s="86">
        <v>0.2</v>
      </c>
      <c r="G141" s="86"/>
      <c r="H141" s="86"/>
      <c r="I141" s="217"/>
      <c r="J141" s="220"/>
      <c r="K141" s="155" t="s">
        <v>11</v>
      </c>
    </row>
    <row r="142" spans="1:11" ht="68.25" customHeight="1">
      <c r="A142" s="4">
        <v>96</v>
      </c>
      <c r="B142" s="177" t="s">
        <v>230</v>
      </c>
      <c r="C142" s="127">
        <v>2016</v>
      </c>
      <c r="D142" s="86">
        <v>0.135</v>
      </c>
      <c r="E142" s="86"/>
      <c r="F142" s="86">
        <v>0.135</v>
      </c>
      <c r="G142" s="86"/>
      <c r="H142" s="86"/>
      <c r="I142" s="217"/>
      <c r="J142" s="220"/>
      <c r="K142" s="155" t="s">
        <v>12</v>
      </c>
    </row>
    <row r="143" spans="1:11" s="83" customFormat="1" ht="39" customHeight="1">
      <c r="A143" s="4">
        <v>97</v>
      </c>
      <c r="B143" s="177" t="s">
        <v>231</v>
      </c>
      <c r="C143" s="127">
        <v>2016</v>
      </c>
      <c r="D143" s="86">
        <v>0.019</v>
      </c>
      <c r="E143" s="86"/>
      <c r="F143" s="86">
        <v>0.017</v>
      </c>
      <c r="G143" s="86">
        <v>0.002</v>
      </c>
      <c r="H143" s="86"/>
      <c r="I143" s="218"/>
      <c r="J143" s="221"/>
      <c r="K143" s="155" t="s">
        <v>11</v>
      </c>
    </row>
    <row r="144" spans="1:11" ht="21" customHeight="1">
      <c r="A144" s="124"/>
      <c r="B144" s="125" t="s">
        <v>140</v>
      </c>
      <c r="C144" s="126"/>
      <c r="D144" s="126">
        <f>SUM(D113:D143)</f>
        <v>10.438499999999998</v>
      </c>
      <c r="E144" s="126"/>
      <c r="F144" s="126">
        <f>SUM(F113:F143)</f>
        <v>9.767999999999997</v>
      </c>
      <c r="G144" s="126">
        <f>SUM(G113:G143)</f>
        <v>0.5960000000000002</v>
      </c>
      <c r="H144" s="126">
        <f>SUM(H113:H143)</f>
        <v>0.075</v>
      </c>
      <c r="I144" s="179"/>
      <c r="J144" s="151"/>
      <c r="K144" s="155"/>
    </row>
    <row r="145" spans="1:11" ht="33" customHeight="1">
      <c r="A145" s="4"/>
      <c r="B145" s="78" t="s">
        <v>141</v>
      </c>
      <c r="C145" s="78"/>
      <c r="D145" s="79">
        <f>D66+D111+D144</f>
        <v>28704.71445</v>
      </c>
      <c r="E145" s="79">
        <f>E66+E111+E144</f>
        <v>632.1691900000001</v>
      </c>
      <c r="F145" s="79">
        <f>F66+F111+F144</f>
        <v>590.2747600000001</v>
      </c>
      <c r="G145" s="79">
        <f>G66+G111+G144</f>
        <v>14.376</v>
      </c>
      <c r="H145" s="79">
        <f>H66+H111+H144</f>
        <v>25660.525</v>
      </c>
      <c r="I145" s="180"/>
      <c r="J145" s="152"/>
      <c r="K145" s="155"/>
    </row>
  </sheetData>
  <sheetProtection/>
  <protectedRanges>
    <protectedRange password="DAC5" sqref="K21" name="МинЗдрав_1"/>
    <protectedRange password="D96F" sqref="K54:K58" name="ГК ИКТ_2_1_1_1"/>
  </protectedRanges>
  <mergeCells count="34">
    <mergeCell ref="A19:J19"/>
    <mergeCell ref="A23:J23"/>
    <mergeCell ref="B108:J108"/>
    <mergeCell ref="I54:I58"/>
    <mergeCell ref="J54:J58"/>
    <mergeCell ref="A60:J60"/>
    <mergeCell ref="A73:J73"/>
    <mergeCell ref="A69:J69"/>
    <mergeCell ref="A76:J76"/>
    <mergeCell ref="A105:J105"/>
    <mergeCell ref="I122:I143"/>
    <mergeCell ref="J122:J143"/>
    <mergeCell ref="I113:I121"/>
    <mergeCell ref="J113:J121"/>
    <mergeCell ref="B6:G7"/>
    <mergeCell ref="A9:A11"/>
    <mergeCell ref="B9:B11"/>
    <mergeCell ref="C9:C11"/>
    <mergeCell ref="D9:H9"/>
    <mergeCell ref="A8:IV8"/>
    <mergeCell ref="I9:I11"/>
    <mergeCell ref="E10:H10"/>
    <mergeCell ref="J9:J11"/>
    <mergeCell ref="D10:D11"/>
    <mergeCell ref="K9:K11"/>
    <mergeCell ref="A104:J104"/>
    <mergeCell ref="A14:J14"/>
    <mergeCell ref="A67:J67"/>
    <mergeCell ref="A29:J29"/>
    <mergeCell ref="A80:J80"/>
    <mergeCell ref="A88:J88"/>
    <mergeCell ref="A13:J13"/>
    <mergeCell ref="A40:J40"/>
    <mergeCell ref="A33:J33"/>
  </mergeCells>
  <hyperlinks>
    <hyperlink ref="B77" r:id="rId1" display="../../AppData/Local/Documents and Settings/lesonen/Local Settings/Temporary Internet Files/Local Settings/Temporary Internet Files/Рабочий стол/Local Settings/Temporary Internet Files/Content.Outlook/8VQKH919/Паспорта на объекты в компл.план/Пудож паспорт.doc"/>
  </hyperlink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40" r:id="rId2"/>
  <rowBreaks count="9" manualBreakCount="9">
    <brk id="31" max="10" man="1"/>
    <brk id="44" max="10" man="1"/>
    <brk id="61" max="10" man="1"/>
    <brk id="68" max="10" man="1"/>
    <brk id="82" max="10" man="1"/>
    <brk id="91" max="10" man="1"/>
    <brk id="99" max="10" man="1"/>
    <brk id="114" max="10" man="1"/>
    <brk id="1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user</cp:lastModifiedBy>
  <cp:lastPrinted>2016-12-15T08:29:39Z</cp:lastPrinted>
  <dcterms:created xsi:type="dcterms:W3CDTF">2015-01-28T16:21:46Z</dcterms:created>
  <dcterms:modified xsi:type="dcterms:W3CDTF">2017-05-16T07:49:26Z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