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'отчет'!$A$1:$I$155</definedName>
  </definedNames>
  <calcPr fullCalcOnLoad="1"/>
</workbook>
</file>

<file path=xl/sharedStrings.xml><?xml version="1.0" encoding="utf-8"?>
<sst xmlns="http://schemas.openxmlformats.org/spreadsheetml/2006/main" count="397" uniqueCount="311">
  <si>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</si>
  <si>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</si>
  <si>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</si>
  <si>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</si>
  <si>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</si>
  <si>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</si>
  <si>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</si>
  <si>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</si>
  <si>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</si>
  <si>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</si>
  <si>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</si>
  <si>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</si>
  <si>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</si>
  <si>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</si>
  <si>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</si>
  <si>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</si>
  <si>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</si>
  <si>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</si>
  <si>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</si>
  <si>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</si>
  <si>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</si>
  <si>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</si>
  <si>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</si>
  <si>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</si>
  <si>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</si>
  <si>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</si>
  <si>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</si>
  <si>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</si>
  <si>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</si>
  <si>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</si>
  <si>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</si>
  <si>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</si>
  <si>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</si>
  <si>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</si>
  <si>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</si>
  <si>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</si>
  <si>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</si>
  <si>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</si>
  <si>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</si>
  <si>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</si>
  <si>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</si>
  <si>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</si>
  <si>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</si>
  <si>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</si>
  <si>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</si>
  <si>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</si>
  <si>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</si>
  <si>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</si>
  <si>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</si>
  <si>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</si>
  <si>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</si>
  <si>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</si>
  <si>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</si>
  <si>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</si>
  <si>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</si>
  <si>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</si>
  <si>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</si>
  <si>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</si>
  <si>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</si>
  <si>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</si>
  <si>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</si>
  <si>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</si>
  <si>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</si>
  <si>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</si>
  <si>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</si>
  <si>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</si>
  <si>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</si>
  <si>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</si>
  <si>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</si>
  <si>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</si>
  <si>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</si>
  <si>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</si>
  <si>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</si>
  <si>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</si>
  <si>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</si>
  <si>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</si>
  <si>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</si>
  <si>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</si>
  <si>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</si>
  <si>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</si>
  <si>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</si>
  <si>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</si>
  <si>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</si>
  <si>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</si>
  <si>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</si>
  <si>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</si>
  <si>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</si>
  <si>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</si>
  <si>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</si>
  <si>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</si>
  <si>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</si>
  <si>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</si>
  <si>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</si>
  <si>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</si>
  <si>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</si>
  <si>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</si>
  <si>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</si>
  <si>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</si>
  <si>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</si>
  <si>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</si>
  <si>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</si>
  <si>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</si>
  <si>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</si>
  <si>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</si>
  <si>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</si>
  <si>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</si>
  <si>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</si>
  <si>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</si>
  <si>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</si>
  <si>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</si>
  <si>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</si>
  <si>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</si>
  <si>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</si>
  <si>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</si>
  <si>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</si>
  <si>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</si>
  <si>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</si>
  <si>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</si>
  <si>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</si>
  <si>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</si>
  <si>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</si>
  <si>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</si>
  <si>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</si>
  <si>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</si>
  <si>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</si>
  <si>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</si>
  <si>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</si>
  <si>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</si>
  <si>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</si>
  <si>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</si>
  <si>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</si>
  <si>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</si>
  <si>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</si>
  <si>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</si>
  <si>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</si>
  <si>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</si>
  <si>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</si>
  <si>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</si>
  <si>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</si>
  <si>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</si>
  <si>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</si>
  <si>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</si>
  <si>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</si>
  <si>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</si>
  <si>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</si>
  <si>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</si>
  <si>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</si>
  <si>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</si>
  <si>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</si>
  <si>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</si>
  <si>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</si>
  <si>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</si>
  <si>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</si>
  <si>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</si>
  <si>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</si>
  <si>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</si>
  <si>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</si>
  <si>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</si>
  <si>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</si>
  <si>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</si>
  <si>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</si>
  <si>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</si>
  <si>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</si>
  <si>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</si>
  <si>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</si>
  <si>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</si>
  <si>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</si>
  <si>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Передача полномочий  Авдеевского  сельских поселений району</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</si>
  <si>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</si>
  <si>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</si>
  <si>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</si>
  <si>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</si>
  <si>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</si>
  <si>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</si>
  <si>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</si>
  <si>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</si>
  <si>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</si>
  <si>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</si>
  <si>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</si>
  <si>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</si>
  <si>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</si>
  <si>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</si>
  <si>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</si>
  <si>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</si>
  <si>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</si>
  <si>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</si>
  <si>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</si>
  <si>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20</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</si>
  <si>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</si>
  <si>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</si>
  <si>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</si>
  <si>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</si>
  <si>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</si>
  <si>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</si>
  <si>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</si>
  <si>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</si>
  <si>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</si>
  <si>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</si>
  <si>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</si>
  <si>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</si>
  <si>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</si>
  <si>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</si>
  <si>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</si>
  <si>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</si>
  <si>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 xml:space="preserve">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
</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</si>
  <si>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</si>
  <si>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</si>
  <si>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</si>
  <si>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</si>
  <si>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</si>
  <si>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</si>
  <si>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</si>
  <si>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</si>
  <si>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</si>
  <si>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</si>
  <si>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</si>
  <si>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</si>
  <si>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</si>
  <si>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</si>
  <si>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</si>
  <si>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</si>
  <si>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</si>
  <si>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</si>
  <si>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</si>
  <si>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</si>
  <si>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</si>
  <si>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</si>
  <si>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</si>
  <si>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</si>
  <si>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</si>
  <si>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</si>
  <si>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</si>
  <si>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</si>
  <si>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</si>
  <si>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</si>
  <si>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</si>
  <si>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 xml:space="preserve"> просроченной дебиторской задолженности по администрируемым доходам нет.</t>
  </si>
  <si>
    <t>2020 год</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</si>
  <si>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</si>
  <si>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</si>
  <si>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</si>
  <si>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</si>
  <si>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</si>
  <si>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</si>
  <si>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</si>
  <si>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</si>
  <si>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</si>
  <si>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</si>
  <si>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</si>
  <si>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 xml:space="preserve">Глава администрации Пудожского муниципального района </t>
  </si>
  <si>
    <t>А.В. Ладыгин</t>
  </si>
  <si>
    <t>Наумова Юлия, Садовская Татьяна</t>
  </si>
  <si>
    <t xml:space="preserve">проведена инвентаризация на основании прказа № 86-0. просроченной кредиторской задолженности, образовавшаяся по состоянию на 01 января 2020 года.. Составлены реестры дебиторов и кредиторов2291,4 тыс. руб., выявлена задолженность нереальная к взысканию всумме 172 тыс. руб </t>
  </si>
  <si>
    <t>03.02.2020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</si>
  <si>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Консервация здания ул. Пионерская,д. 15</t>
  </si>
  <si>
    <t>В связи с пандемией увеличение стоимости до 01.09 2020 не возможно.</t>
  </si>
  <si>
    <t xml:space="preserve">Уменьшение кадастровой стоимости земельных участков на 27528 тыс. руб , начислен налог на землю на 410 тыс. руб меньше </t>
  </si>
  <si>
    <t xml:space="preserve">да </t>
  </si>
  <si>
    <t>Ю.С. Павлюх</t>
  </si>
  <si>
    <t>В 2020 году</t>
  </si>
  <si>
    <t>Вовлечение в налогообложение объектов недвижимости Да/нет Всего 192 объектов, из них 29 объектов - на основании заявления граждан, 3 элемента планировочной структуры , внесено в ФИАС 192 объекта, что сосотовляет 100%</t>
  </si>
  <si>
    <t>В 2020 году  22 земельных участков. Срок уплаты налога за 2020 год до 01.12 .20г Бюджетный эффект ожидается по итогам года.  В 2019 году 10 земельных участков , срок уплаты налога до 01.12.2020г.</t>
  </si>
  <si>
    <t>размер доплат к пенсиям бывших муниципальных служащих пересмотрен и уменьшен в 2019г.</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</si>
  <si>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</si>
  <si>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</si>
  <si>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</si>
  <si>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</si>
  <si>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Садовская Татьяна Васильевна</t>
  </si>
  <si>
    <t>Исполнитель                                                                                                                                          Павлюх Ю.С. 8-81452-51361</t>
  </si>
  <si>
    <t xml:space="preserve"> ТОС - 147,2 тыс. руб. ППМИ 1346,8 тыс. руб., КГС -19,6 тыс. руб. ( Поступило средств от граждан по КГС -19,6 тыс. руб, по ТОС 60,6 тыс руб, ППМИ - 705,4)</t>
  </si>
  <si>
    <t>Оформлено 75 исков в суд на сумму502,1 тыс руб., поступило по искам 171,1тыс. руб. , исполнительных производств 46 на сумму 336,9, из них 21 исполнено полностьюВыставлено 994 претензий, поступило по претензиям479,1 тыс. руб</t>
  </si>
  <si>
    <t>Мероприятия проводятся в 2020 году не будут.</t>
  </si>
  <si>
    <t>Проведено 23 заседания комиссии, начислено 46 штрафов на сумму 58,3 из них
в бюджет Пудожского мун. Района - 3 тыс. руб., взыскано 21 штраф – 23,5 тыс.
руб, в т.ч. в бюджет Пудожского муниципального района 2,5 тыс. руб.</t>
  </si>
  <si>
    <t>Рассмотрение на Комиссии по вопросам исполнения требований трудового законодательства,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Постановка на налоговый учет физлиц, занимающихся предпринимательской деятельностью</t>
  </si>
  <si>
    <t>Закрытие садов на летний период , экономия э/энергии -70,3тыс. руб.перевод обслуж. Персонала с 01.08.20 на 2/3-750 тыс. руб</t>
  </si>
  <si>
    <t>70ед.</t>
  </si>
  <si>
    <t>(Проведение мероприятий по привлечению лиц, самовольно занимающих земельные участки (огороды, сенокосы, гаражи)  без оформленных в соответствии с законодательством земельно-правовых документов к гражданско-правовой ответственности и взысканию с них платы за фактическое пользование земельными участками)</t>
  </si>
  <si>
    <t>Увеличение  поступлений в бюджет Пудожского муниципального района</t>
  </si>
  <si>
    <t>Досрочное погашение кредита : 15 000 тыс. рублей (досрочное погашение на 14 дней 15000/365 дн*14дн*8,5%-48,9 тыс. руб) и 20 000 тыс. руб.(досрочное погашение на 116 дней 20000/365 дн*116дн*8,25%-524,4 тыс. руб) перед ПОА "Сбербанк" . Перекредитование в декабре коммерчских кредитов на 74377 тыс. руб. разница в начисленных процентах за декабрь 58 тыс. руб</t>
  </si>
  <si>
    <t>Управление по экономике и финансам Маслова Ирина</t>
  </si>
  <si>
    <t>количество обследований земельных участков на предмет исполнения обязательств по договору с арендаторами земельных участков.Проведно19проверок.</t>
  </si>
  <si>
    <t>Дмитриева Наталья</t>
  </si>
  <si>
    <t>На 01.01.2021 г. не сдано в аренду помещений, освободившихся после оптимизационных мероприятий по занимаемым площадям муниципальных учреждений</t>
  </si>
  <si>
    <t>На 01.01.2021 г. продано: 1 земельный участок, находящийся в муниципальной собственности Пудожского городского поселения, расположенный по адресу: г. Пудож, ул. Горького, в районе д.41, общая сумма дохода составила 243,0 тыс.руб.; нежилое здание (тир), находящийся в муниципальной собственности Пудожского городского поселения, расположенное по адресу: г. Пудож, ул. К.Маркса, д.37А, общая сумма дохода составила 500,3 тыс.руб.; 1/8 доля жилого дома, находящееся в муниципальной собственности Пудожского городского поселения, расположенное по адресу: г. Пудож, ул. Комсомольская, д.27, общая сумма дохода составила 50,0 тыс.руб.</t>
  </si>
  <si>
    <t>На 01.01.2021 г. оплачено по 701 претензии по аренде земельных участков, государственная собственность на которые не разграничена на общую сумму 1634,8 тыс.руб. На 01.01.2021 г. оплачено 6 претензиям по аренде муниципального имущества на общую сумму 140,9  тыс.руб.</t>
  </si>
  <si>
    <t>Находится в суде 9 исковых заявления, в службе судебных приставов 23 исполнительных производств.</t>
  </si>
  <si>
    <t xml:space="preserve">В ходе проведения муниципального земельного контроля в 2020 году, проведено_33внеплановых проверок неучтенных земельных участков не выявлено. </t>
  </si>
  <si>
    <t xml:space="preserve">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 Снижение просроченной кредиторской задолженности не менее чем на 20%. или снижение просроченной задолженности  с 3237,4 тыс. руб до197 тыс. руб </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</si>
  <si>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01.01.2021 просроченная кредиторская задолженностьотсутствует.</t>
  </si>
  <si>
    <t>По состоянию на 01.01.2020 -3237,4 тыс. руб, в т.ч. по муниципальному району - 2293 тыс. руб.   по поселениям- 944,4 тыс. руб.На 1 января  2021 года просроченная зад-ть- 197 тыс руб. в т.ч. по поселениям 0 тыс. руб.Просроченная кредиторская задолженность снизилась  на 3040тыс руб- снижение  на 94% в т.ч :                                                               по району на2096 тыс. руб или на91%                  По всем поселениям просроченная кредиторская задолженность отсутсвует.</t>
  </si>
  <si>
    <t>1.Реорганизация путом создания МБУ КДЦ - сокращение штатной численности на 6,6 ставки- бюджетный эффект  на 2020 -2251 тыс. руб,                                       2. проведена реорганизация ООШ д. Усть-Река к ООШ п. Кривцы ( Сокращение 1 ставки директора экономия  с 01.07.20г.-249,6)  3. Объединение детских садов№4,№7,№45,№46 г. Пудожа путем присоединения к д/саду № 1 (сокращение заведующих 4 ст., воспитателей 1,5 ставки - бюджетный эффект на 2020г. 633) проведена реорганизация ООШ п. Подпорожье к МКОУ ООШ п. Шальский((сокращение 1 ст. директора -экономия 143,6 тыс. руб)</t>
  </si>
  <si>
    <t>по состоянию на 01.01. 2021 года</t>
  </si>
  <si>
    <t>Увеличение численности безработных в связи с пандемией и увеличением размера пособий.. По состоянию на 01.01.2021г. Численность безработных составила 523 человека, или 6,3 % от активного населения . На 01.01.2020г. Численность составляла 394 ч. Увеличение на 01.01.2021г. - 129 человек (Но в сравнени. с 01.10.2020 произошло уменьшение численности бератных на 177 человек) ..</t>
  </si>
  <si>
    <t>Передано в собственность граждан в порядке приватизации на 01.01.2021 г. 19 квартир. Срок уплаты налога за 2020 год до 01.12 .21 г. Бюджетный эффект ожидается по итогам 2021 г. в 2019 году 66 квартир бюджетный эффект составил 15 тыс. руб.</t>
  </si>
  <si>
    <t xml:space="preserve">На территории Пудожского муниципального района в 2020 году проведено 33 проверки муниципального земельного контроля, по 23 проверкам выявлены нарушения и  направлено в Межмуниципальный отдел по Медвежьегорскому и Пудожскому району Управления Росреестра по РК для принятия решения. 
По 9 проверкам отказано в возбуждении дела об административном правонарушении по ст. 7.1 КоАП РФ, по 5 проверкам возбуждены административные дела, по 9 проверкам находятся на стадии рассмотрения в Межмуниципальный отдел по Медвежьегорскому и Пудожскому району Управления Росреестра по РК для принятия соответствующего решения.
</t>
  </si>
  <si>
    <t>В 2020 году проведено 33внеплановых проверки муниципального земельного контроля, по 23 проверкам выявлены нарушения.По 9 проверкам отказано в возбуждении дела об административном правонарушении по ст. 7.1 КоАП РФ, по 5 проверкам возбуждены административные дела, по 9 проверкам находятся на стадии рассмотрения . По одной проверке вынесен штраф в размере 5000 руб.</t>
  </si>
  <si>
    <t>Оценка эффективности налоговых льгот в поселения будет проведена до 01.06.2020г. Заключения по оценке эффективности предоставленных налоговых льгот по местным налогам сделаны,  неэффективные налоговые расходы не выявлены</t>
  </si>
  <si>
    <t>о состоянию на 01.01.2021 задолженность по арендной плате за земельные участки, государственная собственность на которые не разграничена составила 2725,1 тыс. рублей, по сравнению с 01.01.2020г. произошло снижение на 612,9 тыс. руб, или на 18% (Передано на взыскание в службу судебных приставов 23 исполнительных производства – 1528,5 тыс. руб, направлено 776 претезионных писем на сумму 1882,3 тыс.руб, находится на рассмотрении в судебных органах 9 дел  519,3 тыс. руб. имеются решение судебных органов о взыскании по 6 делам -73,4 тыс. руб.)</t>
  </si>
  <si>
    <t>Направлен запрос в налоговую от 20.04.2020 № 3133. Получен ответ 30.04.2020 ООО "Карелиятранссервис" не состоит на учете в инспекции. 05.03.2020 направлено уведомление о необходимости встать на учет, ответ не поступил. ООО "БП Комплекс" предоставил письменный ответ , что деятельность организация осуществляла всего 2 дня, в связи с этим отсутсвует обязанность вставать на учет по месту нахождения обособленного подразделения.14.10.2020 г. По 2 нелегальным турристическим объектам были произведены проверки в лице администрации Пуджского муниципального района и МИ ФНС №9 по РК. По результатам проверки выявлено 2 незарегистрированных объекта.</t>
  </si>
  <si>
    <t>В рамках межведомственной комиссии по укреплению налоговой и бюджетной дисциплины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7 руководителей ( ООО "Автосервис", ООО "РЕНТА", ООО "РОСТ",ООО"Лестрейд", ООО "Гранат",ООО "Сто-Сервис",ООО "Кооператор") отчитались о повышении заработной платы.</t>
  </si>
  <si>
    <t xml:space="preserve">На 01.01.2021г. Проведено 7 заседания комиссии, рассмотрено 136 организаций  и ИП, присутствовало - 18, расмотрено по предоставленной информации - 14, общая задолженность в бюджет по которым составила порядка 20613,39  тыс.р. Полностью погасили задолженность - 18 (ИП Габриелян Н.М., ИП Артемьев Д.Н., ООО "Киликилия",ООО "Рента", ИП Конкина О.Ю., ООО "УК Гарант", ИП  Арсенюк Т.Ю., ООО "Фаворит", ООО "РОСТ", ИП Мишуков В.Г., ООО "Шанс", ООО "УК Гарант",  ). По НДФЛ полностью погасили задолженность - 9 (ООО «Онего»,Администрация Пяльмского сельского поселения, ООО «ТД Благодать», МБУ ДО «Школа искуств» г. Пудожа РК, Администрация Куганаволокского сельского поселения, МБУ ДО «Дом детского творчества» г. Пудожа РК,МКУК Дом культуры Шальского сельского поселение, ООО «Онего-визит», ООО "УК Гарант"). .21.04.2020г. проведено рабочее совещание межведомственной комиссии по укреплению налоговой и бюджетной дисциплины и контролю за исполнением трудового законодательства, легализации заработной платы и неформальной занятости Рассмотрены на совещании 6 предприятий ООО «Онего», ООО «Рост», ООО «Успех», ООО «ТФ Карелонего», ООО «Пудожлесторг» и ООО «Северлес» имеющие задолженность на 01.04.2020г. Администрацией принято решение направить письма об уплате задолженности.а об уплате задолженности.
</t>
  </si>
  <si>
    <t>В 2020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2020 г.  продано 2 объекта муниципального имущества Пудожского городского поселения, включенного в план приватизации на общую сумму 695,3 тыс.руб.</t>
  </si>
  <si>
    <t>За 2020г. вновь зарегистрировано 74 ИП, 6 организации( в т.ч. в сфере туризма 0 ИП, 0 ЮЛ, в сфере сельского хозяйства 1 ИП) бюджетный эффект по ИП с 2020года</t>
  </si>
  <si>
    <t xml:space="preserve">Конкурс проведен. софинансирование программ  с местного бюджета составило по району 250,0 тыс.руб., по городу 400,0 тыс.руб.
    На выделенные субсидии получили поддержку 20 человек в т.ч.; 
- на целевой грант начинающие субъекты МСП получили - 8 человек, 
- на субсидирование части затрат связанных с приобретением оборудования – 9 субъектов,
- на субсидирование части затрат связанных с арендой помещения – 3 субъекта.
</t>
  </si>
  <si>
    <t>На территории Пудожского муниципального района в 2020 году выделено под нестационарную торговую сеть 105 мест  с площадью 3836 кв.м.  Гражданам,  ведущим фермерские и личные подсобные хозяйства, занимающиеся садоводством, огородничеством, животноводством выделено в г.Пудоже - 10 торговых мест с площадью 30 кв.м.</t>
  </si>
  <si>
    <t xml:space="preserve">На территории Пудожского муниципального района  за период   2020 годазарегистрировано 1 ИП в сфере сельского хозяйства. </t>
  </si>
  <si>
    <t>Зарегистрировано 6 ИП в сфере рыболовство, получил целевой грант ИП Гаврилов С.В. В размере 500 тыс. руб.</t>
  </si>
  <si>
    <t>В связи с пандемией на установку пожарно-охранной сигнализации были перераспределены.</t>
  </si>
  <si>
    <t>уменьшина начальная стоимость цены по 4_контрактам  (средства местного бюджета)</t>
  </si>
  <si>
    <t>Произведена модернизация тепловых узлов с установкой энергоэффективной автогматики. Факт Гкал в образовательных учреждениях за 2019январь -октябрь  -5651,167 Гкал, факт 2020 г январь-октябрь 3842,897 Гкал  разница 1808,270 Гкал =10822,5тыс руб.</t>
  </si>
  <si>
    <t>По состоянию на 01.01.2020 просроченной дебиторской задолженности по консолидированоому бюджету составляет 3879,5 тыс. руб. в т.ч. по наловом доходам 2395,2. По состояни. на 01.01.2020 просроченная дебиторская задолженность снизилась на 183,7 тыс. рублей , или на 10%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</si>
</sst>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7">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Calibri"/>
      <family val="2"/>
    </font>
    <font>
      <sz val="16"/>
      <name val="Calibri"/>
      <family val="2"/>
    </font>
    <font>
      <sz val="14"/>
      <color indexed="8"/>
      <name val="Calibri"/>
      <family val="2"/>
    </font>
    <font>
      <b/>
      <sz val="14"/>
      <color indexed="8"/>
      <name val="Times New Roman"/>
      <family val="1"/>
    </font>
    <font>
      <sz val="10"/>
      <color indexed="8"/>
      <name val="Times New Roman"/>
      <family val="1"/>
    </font>
    <font>
      <sz val="16"/>
      <color indexed="8"/>
      <name val="Calibri"/>
      <family val="2"/>
    </font>
    <font>
      <sz val="20"/>
      <color indexed="8"/>
      <name val="Calibri"/>
      <family val="2"/>
    </font>
    <font>
      <sz val="12"/>
      <color indexed="8"/>
      <name val="Times New Roman"/>
      <family val="1"/>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sz val="14"/>
      <color theme="1"/>
      <name val="Calibri"/>
      <family val="2"/>
    </font>
    <font>
      <b/>
      <sz val="14"/>
      <color rgb="FF000000"/>
      <name val="Times New Roman"/>
      <family val="1"/>
    </font>
    <font>
      <sz val="10"/>
      <color theme="1"/>
      <name val="Times New Roman"/>
      <family val="1"/>
    </font>
    <font>
      <sz val="16"/>
      <color theme="1"/>
      <name val="Calibri"/>
      <family val="2"/>
    </font>
    <font>
      <b/>
      <sz val="14"/>
      <color theme="1"/>
      <name val="Times New Roman"/>
      <family val="1"/>
    </font>
    <font>
      <sz val="20"/>
      <color theme="1"/>
      <name val="Calibri"/>
      <family val="2"/>
    </font>
    <font>
      <sz val="12"/>
      <color theme="1"/>
      <name val="Times New Roman"/>
      <family val="1"/>
    </font>
    <font>
      <sz val="2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bottom style="medium"/>
    </border>
    <border>
      <left style="medium"/>
      <right style="thin"/>
      <top/>
      <bottom style="thin"/>
    </border>
    <border>
      <left style="thin"/>
      <right/>
      <top style="thin"/>
      <bottom style="thin"/>
    </border>
    <border>
      <left style="thin"/>
      <right>
        <color indexed="63"/>
      </right>
      <top/>
      <bottom style="thin"/>
    </border>
    <border>
      <left style="thin"/>
      <right>
        <color indexed="63"/>
      </right>
      <top style="thin"/>
      <bottom style="medium"/>
    </border>
    <border>
      <left style="thin"/>
      <right style="thin"/>
      <top style="thin"/>
      <bottom/>
    </border>
    <border>
      <left/>
      <right style="medium"/>
      <top/>
      <bottom style="medium"/>
    </border>
    <border>
      <left/>
      <right style="medium"/>
      <top/>
      <bottom/>
    </border>
    <border>
      <left style="medium"/>
      <right style="medium"/>
      <top/>
      <bottom style="medium"/>
    </border>
    <border>
      <left style="medium"/>
      <right style="medium"/>
      <top style="medium"/>
      <bottom style="medium"/>
    </border>
    <border>
      <left style="thin"/>
      <right style="thin"/>
      <top/>
      <bottom style="medium"/>
    </border>
    <border>
      <left style="medium"/>
      <right/>
      <top style="thin"/>
      <bottom style="thin"/>
    </border>
    <border>
      <left/>
      <right/>
      <top style="thin"/>
      <bottom style="thin"/>
    </border>
    <border>
      <left style="thin"/>
      <right style="thin"/>
      <top/>
      <bottom/>
    </border>
    <border>
      <left style="medium"/>
      <right/>
      <top style="medium"/>
      <bottom style="medium"/>
    </border>
    <border>
      <left/>
      <right/>
      <top style="medium"/>
      <bottom style="medium"/>
    </border>
    <border>
      <left style="thin"/>
      <right>
        <color indexed="63"/>
      </right>
      <top style="thin"/>
      <bottom/>
    </border>
    <border>
      <left>
        <color indexed="63"/>
      </left>
      <right style="thin"/>
      <top style="thin"/>
      <bottom>
        <color indexed="63"/>
      </bottom>
    </border>
    <border>
      <left>
        <color indexed="63"/>
      </left>
      <right style="thin"/>
      <top>
        <color indexed="63"/>
      </top>
      <bottom style="thin"/>
    </border>
    <border>
      <left style="thin"/>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color indexed="63"/>
      </right>
      <top style="medium"/>
      <bottom style="thin"/>
    </border>
    <border>
      <left style="thin"/>
      <right>
        <color indexed="63"/>
      </right>
      <top/>
      <bottom style="medium"/>
    </border>
    <border>
      <left>
        <color indexed="63"/>
      </left>
      <right>
        <color indexed="63"/>
      </right>
      <top style="medium"/>
      <bottom>
        <color indexed="63"/>
      </bottom>
    </border>
    <border>
      <left style="medium"/>
      <right style="thin"/>
      <top style="medium"/>
      <bottom/>
    </border>
    <border>
      <left style="medium"/>
      <right style="medium"/>
      <top style="medium"/>
      <bottom/>
    </border>
    <border>
      <left>
        <color indexed="63"/>
      </left>
      <right style="thin"/>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43">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30"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7" fillId="0" borderId="10" xfId="55" applyFont="1" applyFill="1" applyBorder="1" applyAlignment="1">
      <alignment vertical="center" wrapText="1"/>
      <protection/>
    </xf>
    <xf numFmtId="0" fontId="5" fillId="6"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5" fillId="6" borderId="0" xfId="0" applyFont="1" applyFill="1" applyAlignment="1">
      <alignment horizontal="center" vertical="center" wrapText="1"/>
    </xf>
    <xf numFmtId="0" fontId="31" fillId="6" borderId="0" xfId="0" applyFont="1" applyFill="1" applyAlignment="1">
      <alignment wrapText="1"/>
    </xf>
    <xf numFmtId="0" fontId="5" fillId="6"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72" fontId="5" fillId="6" borderId="10" xfId="0" applyNumberFormat="1" applyFont="1" applyFill="1" applyBorder="1" applyAlignment="1">
      <alignment horizontal="center" vertical="center" wrapText="1"/>
    </xf>
    <xf numFmtId="172" fontId="3" fillId="34"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7" fillId="0" borderId="10" xfId="55" applyNumberFormat="1" applyFont="1" applyFill="1" applyBorder="1" applyAlignment="1">
      <alignment horizontal="center" vertical="center" wrapText="1"/>
      <protection/>
    </xf>
    <xf numFmtId="172" fontId="58" fillId="0" borderId="10" xfId="0" applyNumberFormat="1" applyFont="1" applyFill="1" applyBorder="1" applyAlignment="1">
      <alignment horizontal="center" vertical="center" wrapText="1"/>
    </xf>
    <xf numFmtId="0" fontId="5" fillId="6"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1" fillId="6" borderId="13" xfId="0" applyFont="1" applyFill="1" applyBorder="1" applyAlignment="1">
      <alignment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5"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9" fontId="5" fillId="6" borderId="18" xfId="0" applyNumberFormat="1" applyFont="1" applyFill="1" applyBorder="1" applyAlignment="1">
      <alignment horizontal="center" vertical="center" wrapText="1"/>
    </xf>
    <xf numFmtId="9" fontId="3" fillId="34" borderId="18" xfId="0" applyNumberFormat="1" applyFont="1" applyFill="1" applyBorder="1" applyAlignment="1">
      <alignment horizontal="center" vertical="center" wrapText="1"/>
    </xf>
    <xf numFmtId="9" fontId="3" fillId="33" borderId="18"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Fill="1" applyBorder="1" applyAlignment="1">
      <alignment vertical="top" wrapText="1"/>
    </xf>
    <xf numFmtId="0" fontId="5" fillId="33" borderId="10" xfId="0" applyFont="1" applyFill="1" applyBorder="1" applyAlignment="1">
      <alignment horizontal="left" vertical="center" wrapText="1"/>
    </xf>
    <xf numFmtId="172" fontId="5" fillId="33" borderId="10" xfId="0" applyNumberFormat="1" applyFont="1" applyFill="1" applyBorder="1" applyAlignment="1">
      <alignment horizontal="center" vertical="center" wrapText="1"/>
    </xf>
    <xf numFmtId="172" fontId="6" fillId="33" borderId="1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left" vertical="center" wrapText="1"/>
    </xf>
    <xf numFmtId="172" fontId="3" fillId="33" borderId="11" xfId="0" applyNumberFormat="1" applyFont="1" applyFill="1" applyBorder="1" applyAlignment="1">
      <alignment horizontal="center" vertical="center" wrapText="1"/>
    </xf>
    <xf numFmtId="9" fontId="2" fillId="33" borderId="19"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7" fillId="33" borderId="10" xfId="55" applyFont="1" applyFill="1" applyBorder="1" applyAlignment="1">
      <alignment vertical="center" wrapText="1"/>
      <protection/>
    </xf>
    <xf numFmtId="0" fontId="3"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7" fillId="0" borderId="0" xfId="0" applyFont="1" applyAlignment="1">
      <alignment wrapText="1"/>
    </xf>
    <xf numFmtId="9" fontId="2" fillId="33" borderId="10"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57" fillId="0" borderId="10" xfId="0" applyFont="1" applyBorder="1" applyAlignment="1">
      <alignment horizontal="left" wrapText="1"/>
    </xf>
    <xf numFmtId="0" fontId="59" fillId="0" borderId="10" xfId="0" applyFont="1" applyBorder="1" applyAlignment="1">
      <alignment horizontal="center" vertical="center" wrapText="1"/>
    </xf>
    <xf numFmtId="0" fontId="59" fillId="33"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57"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57" fillId="0" borderId="10" xfId="0" applyFont="1" applyBorder="1" applyAlignment="1">
      <alignment wrapText="1"/>
    </xf>
    <xf numFmtId="172" fontId="60"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6" fillId="33" borderId="10" xfId="0" applyFont="1" applyFill="1" applyBorder="1" applyAlignment="1">
      <alignment horizontal="right" wrapText="1"/>
    </xf>
    <xf numFmtId="0" fontId="2" fillId="34" borderId="13" xfId="0" applyFont="1" applyFill="1" applyBorder="1" applyAlignment="1">
      <alignment wrapText="1"/>
    </xf>
    <xf numFmtId="0" fontId="2" fillId="33" borderId="13" xfId="0" applyFont="1" applyFill="1" applyBorder="1" applyAlignment="1">
      <alignment horizontal="right" wrapText="1"/>
    </xf>
    <xf numFmtId="0" fontId="2" fillId="34" borderId="13" xfId="0" applyFont="1" applyFill="1" applyBorder="1" applyAlignment="1">
      <alignment horizontal="right" wrapText="1"/>
    </xf>
    <xf numFmtId="0" fontId="2" fillId="33" borderId="12" xfId="0" applyFont="1" applyFill="1" applyBorder="1" applyAlignment="1">
      <alignment horizontal="right" wrapText="1"/>
    </xf>
    <xf numFmtId="0" fontId="5"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57" fillId="0" borderId="12" xfId="55" applyFont="1" applyFill="1" applyBorder="1" applyAlignment="1">
      <alignment vertical="center" wrapText="1"/>
      <protection/>
    </xf>
    <xf numFmtId="0" fontId="61"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33" borderId="10" xfId="0" applyFont="1" applyFill="1" applyBorder="1" applyAlignment="1">
      <alignment vertical="top" wrapText="1"/>
    </xf>
    <xf numFmtId="0" fontId="2" fillId="33" borderId="10" xfId="0" applyFont="1" applyFill="1" applyBorder="1" applyAlignment="1">
      <alignment horizontal="center" vertical="center" wrapText="1"/>
    </xf>
    <xf numFmtId="0" fontId="0" fillId="0" borderId="0" xfId="0" applyAlignment="1">
      <alignment horizontal="left" vertical="center" wrapText="1"/>
    </xf>
    <xf numFmtId="0" fontId="2" fillId="33" borderId="21" xfId="0" applyFont="1" applyFill="1" applyBorder="1" applyAlignment="1">
      <alignment horizontal="left" vertical="center" wrapText="1"/>
    </xf>
    <xf numFmtId="9" fontId="62" fillId="0" borderId="10"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0" fontId="57" fillId="0" borderId="0" xfId="0" applyFont="1" applyAlignment="1">
      <alignment horizontal="center" vertical="center" wrapText="1"/>
    </xf>
    <xf numFmtId="0" fontId="2" fillId="33" borderId="11" xfId="0" applyFont="1" applyFill="1" applyBorder="1" applyAlignment="1">
      <alignment vertical="center" wrapText="1"/>
    </xf>
    <xf numFmtId="172" fontId="2" fillId="33" borderId="1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9" fillId="0" borderId="21" xfId="0" applyFont="1" applyBorder="1" applyAlignment="1">
      <alignment horizontal="center" vertical="center" wrapText="1"/>
    </xf>
    <xf numFmtId="0" fontId="59" fillId="33" borderId="21" xfId="0" applyFont="1" applyFill="1" applyBorder="1" applyAlignment="1">
      <alignment horizontal="center" vertical="center" wrapText="1"/>
    </xf>
    <xf numFmtId="0" fontId="57" fillId="0" borderId="11" xfId="0" applyFont="1" applyBorder="1" applyAlignment="1">
      <alignment wrapText="1"/>
    </xf>
    <xf numFmtId="0" fontId="57" fillId="0" borderId="11" xfId="0" applyFont="1" applyBorder="1" applyAlignment="1">
      <alignment horizontal="left" wrapText="1"/>
    </xf>
    <xf numFmtId="0" fontId="57" fillId="0" borderId="11" xfId="0" applyFont="1" applyBorder="1" applyAlignment="1">
      <alignment horizontal="center" vertical="center" wrapText="1"/>
    </xf>
    <xf numFmtId="0" fontId="57" fillId="33" borderId="11" xfId="0" applyFont="1" applyFill="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xf>
    <xf numFmtId="172" fontId="3" fillId="35"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5" borderId="11" xfId="0" applyNumberFormat="1"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57" fillId="0" borderId="22" xfId="0" applyFont="1" applyBorder="1" applyAlignment="1">
      <alignment horizontal="right" vertical="top" wrapText="1"/>
    </xf>
    <xf numFmtId="9" fontId="2" fillId="35" borderId="10" xfId="0" applyNumberFormat="1" applyFont="1" applyFill="1" applyBorder="1" applyAlignment="1">
      <alignment horizontal="center" vertical="center" wrapText="1"/>
    </xf>
    <xf numFmtId="172" fontId="2" fillId="35" borderId="10" xfId="0" applyNumberFormat="1" applyFont="1" applyFill="1" applyBorder="1" applyAlignment="1">
      <alignment horizontal="center" vertical="center" wrapText="1"/>
    </xf>
    <xf numFmtId="0" fontId="57" fillId="0" borderId="23" xfId="0" applyFont="1" applyBorder="1" applyAlignment="1">
      <alignment horizontal="righ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57" fillId="0" borderId="11" xfId="55" applyFont="1" applyFill="1" applyBorder="1" applyAlignment="1">
      <alignment vertical="center" wrapText="1"/>
      <protection/>
    </xf>
    <xf numFmtId="49" fontId="2" fillId="33" borderId="11" xfId="0" applyNumberFormat="1" applyFont="1" applyFill="1" applyBorder="1" applyAlignment="1">
      <alignment vertical="center" wrapText="1"/>
    </xf>
    <xf numFmtId="0" fontId="2" fillId="33" borderId="17" xfId="0" applyFont="1" applyFill="1" applyBorder="1" applyAlignment="1">
      <alignment vertical="center" wrapText="1"/>
    </xf>
    <xf numFmtId="0" fontId="2" fillId="33" borderId="10" xfId="0" applyFont="1" applyFill="1" applyBorder="1" applyAlignment="1">
      <alignment vertical="center" wrapText="1"/>
    </xf>
    <xf numFmtId="49" fontId="2" fillId="33" borderId="10" xfId="0" applyNumberFormat="1" applyFont="1" applyFill="1" applyBorder="1" applyAlignment="1">
      <alignment vertical="center" wrapText="1"/>
    </xf>
    <xf numFmtId="177" fontId="3" fillId="35" borderId="10" xfId="0" applyNumberFormat="1" applyFont="1" applyFill="1" applyBorder="1" applyAlignment="1">
      <alignment horizontal="center" vertical="center" wrapText="1"/>
    </xf>
    <xf numFmtId="0" fontId="61" fillId="0" borderId="24" xfId="0" applyFont="1" applyBorder="1" applyAlignment="1">
      <alignment horizontal="right" vertical="top" wrapText="1"/>
    </xf>
    <xf numFmtId="0" fontId="61" fillId="0" borderId="10" xfId="0" applyFont="1" applyBorder="1" applyAlignment="1">
      <alignment horizontal="right" vertical="top"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7" fillId="0" borderId="10" xfId="0" applyFont="1" applyFill="1" applyBorder="1" applyAlignment="1">
      <alignment wrapText="1"/>
    </xf>
    <xf numFmtId="0" fontId="57" fillId="0" borderId="0" xfId="0" applyFont="1" applyFill="1" applyAlignment="1">
      <alignment wrapText="1"/>
    </xf>
    <xf numFmtId="0" fontId="58" fillId="0" borderId="10" xfId="0" applyFont="1" applyFill="1" applyBorder="1" applyAlignment="1">
      <alignment horizontal="justify" vertical="center" wrapText="1"/>
    </xf>
    <xf numFmtId="0" fontId="58" fillId="0" borderId="10" xfId="0" applyFont="1" applyFill="1" applyBorder="1" applyAlignment="1">
      <alignment vertical="center" wrapText="1"/>
    </xf>
    <xf numFmtId="0" fontId="58" fillId="0" borderId="11" xfId="0" applyFont="1" applyFill="1" applyBorder="1" applyAlignment="1">
      <alignment vertical="center" wrapText="1"/>
    </xf>
    <xf numFmtId="0" fontId="63"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0" xfId="0" applyFont="1" applyFill="1" applyAlignment="1">
      <alignment horizontal="justify" vertical="center" wrapText="1"/>
    </xf>
    <xf numFmtId="0" fontId="64" fillId="0" borderId="11" xfId="0" applyFont="1" applyBorder="1" applyAlignment="1">
      <alignment horizontal="left" vertical="center" wrapText="1"/>
    </xf>
    <xf numFmtId="0" fontId="2" fillId="33" borderId="10" xfId="0" applyFont="1" applyFill="1" applyBorder="1" applyAlignment="1">
      <alignment horizontal="center" vertical="center" wrapText="1"/>
    </xf>
    <xf numFmtId="0" fontId="57" fillId="0" borderId="25" xfId="0" applyFont="1" applyBorder="1" applyAlignment="1">
      <alignment horizontal="right" vertical="top" wrapText="1"/>
    </xf>
    <xf numFmtId="0" fontId="2" fillId="33"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57" fillId="0" borderId="22" xfId="0" applyFont="1" applyFill="1" applyBorder="1" applyAlignment="1">
      <alignment horizontal="left" vertical="top" wrapText="1"/>
    </xf>
    <xf numFmtId="0" fontId="65" fillId="0" borderId="23" xfId="0" applyFont="1" applyBorder="1" applyAlignment="1">
      <alignment horizontal="right" vertical="top" wrapText="1"/>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2" fillId="0" borderId="2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6" borderId="27" xfId="0" applyFont="1" applyFill="1" applyBorder="1" applyAlignment="1">
      <alignment horizontal="right" wrapText="1"/>
    </xf>
    <xf numFmtId="0" fontId="5" fillId="6" borderId="28" xfId="0" applyFont="1" applyFill="1" applyBorder="1" applyAlignment="1">
      <alignment horizontal="right" wrapText="1"/>
    </xf>
    <xf numFmtId="0" fontId="5" fillId="6" borderId="12" xfId="0" applyFont="1" applyFill="1" applyBorder="1" applyAlignment="1">
      <alignment horizontal="right" wrapText="1"/>
    </xf>
    <xf numFmtId="0" fontId="57" fillId="0" borderId="2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0" fontId="2" fillId="0" borderId="21"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33" borderId="0" xfId="0" applyFont="1" applyFill="1" applyAlignment="1">
      <alignment horizontal="left" vertical="center" wrapText="1"/>
    </xf>
    <xf numFmtId="0" fontId="0" fillId="0" borderId="0" xfId="0" applyAlignment="1">
      <alignment horizontal="left" vertical="center" wrapText="1"/>
    </xf>
    <xf numFmtId="0" fontId="3" fillId="33" borderId="17"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29"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172" fontId="2" fillId="0" borderId="21"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3" fillId="33" borderId="1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0"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172" fontId="2" fillId="33" borderId="21" xfId="0" applyNumberFormat="1" applyFont="1" applyFill="1" applyBorder="1" applyAlignment="1">
      <alignment horizontal="center" vertical="center" wrapText="1"/>
    </xf>
    <xf numFmtId="0" fontId="0" fillId="33" borderId="29" xfId="0" applyFill="1" applyBorder="1" applyAlignment="1">
      <alignment horizontal="center" vertical="center" wrapText="1"/>
    </xf>
    <xf numFmtId="0" fontId="0" fillId="33" borderId="11" xfId="0"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41" xfId="0" applyFont="1" applyFill="1" applyBorder="1" applyAlignment="1">
      <alignment horizontal="left" vertical="center" wrapText="1"/>
    </xf>
    <xf numFmtId="0" fontId="5" fillId="33" borderId="0" xfId="0" applyFont="1" applyFill="1" applyAlignment="1">
      <alignment horizontal="center" vertical="center" wrapText="1"/>
    </xf>
    <xf numFmtId="0" fontId="3" fillId="33" borderId="4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7" fillId="33" borderId="0" xfId="0" applyFont="1" applyFill="1" applyAlignment="1">
      <alignment horizontal="left" vertical="center" wrapText="1"/>
    </xf>
    <xf numFmtId="0" fontId="2" fillId="33" borderId="0" xfId="0" applyFont="1" applyFill="1" applyAlignment="1">
      <alignment horizontal="center" vertical="center" wrapText="1"/>
    </xf>
    <xf numFmtId="0" fontId="66" fillId="0" borderId="21" xfId="0" applyFont="1" applyBorder="1" applyAlignment="1">
      <alignment horizontal="left" vertical="center" wrapText="1"/>
    </xf>
    <xf numFmtId="0" fontId="66" fillId="0" borderId="29" xfId="0" applyFont="1" applyBorder="1" applyAlignment="1">
      <alignment horizontal="left" vertical="center" wrapText="1"/>
    </xf>
    <xf numFmtId="0" fontId="66" fillId="0" borderId="11" xfId="0" applyFont="1" applyBorder="1" applyAlignment="1">
      <alignment horizontal="left" vertical="center" wrapText="1"/>
    </xf>
    <xf numFmtId="0" fontId="2" fillId="33" borderId="4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0" fillId="33" borderId="44"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0"/>
  <sheetViews>
    <sheetView tabSelected="1" view="pageBreakPreview" zoomScale="50" zoomScaleNormal="60" zoomScaleSheetLayoutView="50" workbookViewId="0" topLeftCell="A1">
      <selection activeCell="E125" sqref="E125"/>
    </sheetView>
  </sheetViews>
  <sheetFormatPr defaultColWidth="9.140625" defaultRowHeight="15"/>
  <cols>
    <col min="1" max="1" width="9.140625" style="2" customWidth="1"/>
    <col min="2" max="2" width="12.28125" style="2" customWidth="1"/>
    <col min="3" max="3" width="63.00390625" style="160" customWidth="1"/>
    <col min="4" max="4" width="50.7109375" style="1" customWidth="1"/>
    <col min="5" max="5" width="61.57421875" style="1" customWidth="1"/>
    <col min="6" max="6" width="14.140625" style="1" customWidth="1"/>
    <col min="7" max="7" width="15.28125" style="2" customWidth="1"/>
    <col min="8" max="8" width="13.8515625" style="2" customWidth="1"/>
    <col min="9" max="9" width="12.7109375" style="2" customWidth="1"/>
    <col min="10" max="10" width="96.28125" style="2" customWidth="1"/>
    <col min="11" max="16384" width="9.140625" style="2" customWidth="1"/>
  </cols>
  <sheetData>
    <row r="1" spans="1:9" ht="20.25" customHeight="1">
      <c r="A1" s="232" t="s">
        <v>115</v>
      </c>
      <c r="B1" s="232"/>
      <c r="C1" s="232"/>
      <c r="D1" s="232"/>
      <c r="E1" s="232"/>
      <c r="F1" s="232"/>
      <c r="G1" s="232"/>
      <c r="H1" s="232"/>
      <c r="I1" s="232"/>
    </row>
    <row r="2" spans="1:9" ht="20.25" customHeight="1">
      <c r="A2" s="232" t="s">
        <v>117</v>
      </c>
      <c r="B2" s="232"/>
      <c r="C2" s="232"/>
      <c r="D2" s="232"/>
      <c r="E2" s="232"/>
      <c r="F2" s="232"/>
      <c r="G2" s="232"/>
      <c r="H2" s="232"/>
      <c r="I2" s="232"/>
    </row>
    <row r="3" spans="1:9" ht="20.25" customHeight="1">
      <c r="A3" s="232" t="s">
        <v>291</v>
      </c>
      <c r="B3" s="232"/>
      <c r="C3" s="232"/>
      <c r="D3" s="232"/>
      <c r="E3" s="232"/>
      <c r="F3" s="232"/>
      <c r="G3" s="232"/>
      <c r="H3" s="232"/>
      <c r="I3" s="232"/>
    </row>
    <row r="4" spans="1:9" ht="20.25" customHeight="1">
      <c r="A4" s="235" t="s">
        <v>86</v>
      </c>
      <c r="B4" s="235"/>
      <c r="C4" s="235"/>
      <c r="D4" s="235"/>
      <c r="E4" s="235"/>
      <c r="F4" s="235"/>
      <c r="G4" s="235"/>
      <c r="H4" s="235"/>
      <c r="I4" s="235"/>
    </row>
    <row r="5" spans="1:9" ht="20.25" customHeight="1">
      <c r="A5" s="235" t="s">
        <v>104</v>
      </c>
      <c r="B5" s="235"/>
      <c r="C5" s="235"/>
      <c r="D5" s="235"/>
      <c r="E5" s="235"/>
      <c r="F5" s="235"/>
      <c r="G5" s="235"/>
      <c r="H5" s="235"/>
      <c r="I5" s="235"/>
    </row>
    <row r="6" spans="1:9" ht="20.25" customHeight="1">
      <c r="A6" s="235" t="s">
        <v>87</v>
      </c>
      <c r="B6" s="235"/>
      <c r="C6" s="235"/>
      <c r="D6" s="235"/>
      <c r="E6" s="235"/>
      <c r="F6" s="235"/>
      <c r="G6" s="235"/>
      <c r="H6" s="235"/>
      <c r="I6" s="235"/>
    </row>
    <row r="7" spans="2:15" ht="21" thickBot="1">
      <c r="B7" s="234"/>
      <c r="C7" s="234"/>
      <c r="D7" s="234"/>
      <c r="E7" s="234"/>
      <c r="F7" s="234"/>
      <c r="G7" s="234"/>
      <c r="H7" s="234"/>
      <c r="I7" s="234"/>
      <c r="J7" s="4"/>
      <c r="K7" s="4"/>
      <c r="L7" s="4"/>
      <c r="M7" s="4"/>
      <c r="N7" s="4"/>
      <c r="O7" s="4"/>
    </row>
    <row r="8" spans="1:10" s="4" customFormat="1" ht="18.75">
      <c r="A8" s="233" t="s">
        <v>1</v>
      </c>
      <c r="B8" s="213" t="s">
        <v>97</v>
      </c>
      <c r="C8" s="222" t="s">
        <v>2</v>
      </c>
      <c r="D8" s="222"/>
      <c r="E8" s="213" t="s">
        <v>95</v>
      </c>
      <c r="F8" s="222" t="s">
        <v>93</v>
      </c>
      <c r="G8" s="222"/>
      <c r="H8" s="222"/>
      <c r="I8" s="223"/>
      <c r="J8" s="204" t="s">
        <v>242</v>
      </c>
    </row>
    <row r="9" spans="1:10" s="4" customFormat="1" ht="39" customHeight="1">
      <c r="A9" s="214"/>
      <c r="B9" s="201"/>
      <c r="C9" s="218"/>
      <c r="D9" s="218"/>
      <c r="E9" s="201"/>
      <c r="F9" s="219" t="s">
        <v>89</v>
      </c>
      <c r="G9" s="230"/>
      <c r="H9" s="218" t="s">
        <v>91</v>
      </c>
      <c r="I9" s="219"/>
      <c r="J9" s="201"/>
    </row>
    <row r="10" spans="1:10" s="4" customFormat="1" ht="21.75" customHeight="1">
      <c r="A10" s="214"/>
      <c r="B10" s="201"/>
      <c r="C10" s="187" t="s">
        <v>99</v>
      </c>
      <c r="D10" s="172" t="s">
        <v>100</v>
      </c>
      <c r="E10" s="201"/>
      <c r="F10" s="172" t="s">
        <v>88</v>
      </c>
      <c r="G10" s="26" t="s">
        <v>90</v>
      </c>
      <c r="H10" s="172" t="s">
        <v>94</v>
      </c>
      <c r="I10" s="224" t="s">
        <v>92</v>
      </c>
      <c r="J10" s="201"/>
    </row>
    <row r="11" spans="1:10" s="4" customFormat="1" ht="21.75" customHeight="1" thickBot="1">
      <c r="A11" s="215"/>
      <c r="B11" s="202"/>
      <c r="C11" s="203"/>
      <c r="D11" s="174"/>
      <c r="E11" s="202"/>
      <c r="F11" s="174"/>
      <c r="G11" s="42" t="s">
        <v>237</v>
      </c>
      <c r="H11" s="174"/>
      <c r="I11" s="225"/>
      <c r="J11" s="184"/>
    </row>
    <row r="12" spans="1:10" s="4" customFormat="1" ht="33.75" customHeight="1" thickBot="1">
      <c r="A12" s="205" t="s">
        <v>106</v>
      </c>
      <c r="B12" s="206"/>
      <c r="C12" s="206"/>
      <c r="D12" s="206"/>
      <c r="E12" s="206"/>
      <c r="F12" s="206"/>
      <c r="G12" s="206"/>
      <c r="H12" s="206"/>
      <c r="I12" s="206"/>
      <c r="J12" s="48"/>
    </row>
    <row r="13" spans="1:10" s="4" customFormat="1" ht="24.75" customHeight="1">
      <c r="A13" s="199" t="s">
        <v>96</v>
      </c>
      <c r="B13" s="200"/>
      <c r="C13" s="200"/>
      <c r="D13" s="67"/>
      <c r="E13" s="66"/>
      <c r="F13" s="68">
        <f>F14+F59</f>
        <v>107618.3</v>
      </c>
      <c r="G13" s="68">
        <f>G14+G59</f>
        <v>21799.3</v>
      </c>
      <c r="H13" s="68">
        <f>H14+H59</f>
        <v>22570.4</v>
      </c>
      <c r="I13" s="69">
        <f>IF(OR(G13=0,H13=0),"",H13/G13)</f>
        <v>1.0353726954535238</v>
      </c>
      <c r="J13" s="48"/>
    </row>
    <row r="14" spans="1:15" s="20" customFormat="1" ht="44.25" customHeight="1">
      <c r="A14" s="35"/>
      <c r="B14" s="18" t="s">
        <v>3</v>
      </c>
      <c r="C14" s="147" t="s">
        <v>5</v>
      </c>
      <c r="D14" s="23"/>
      <c r="E14" s="23"/>
      <c r="F14" s="27">
        <f>F15+F26+F35+F49+F57</f>
        <v>43542</v>
      </c>
      <c r="G14" s="27">
        <f>G15+G26+G35+G49+G57</f>
        <v>5414</v>
      </c>
      <c r="H14" s="27">
        <f>H15+H26+H35+H49+H57</f>
        <v>6128.400000000001</v>
      </c>
      <c r="I14" s="49">
        <f>IF(OR(G14=0,H14=0),"",H14/G14)</f>
        <v>1.131954192833395</v>
      </c>
      <c r="J14" s="56"/>
      <c r="K14" s="19"/>
      <c r="L14" s="19"/>
      <c r="M14" s="19"/>
      <c r="N14" s="19"/>
      <c r="O14" s="19"/>
    </row>
    <row r="15" spans="1:15" s="13" customFormat="1" ht="40.5" customHeight="1">
      <c r="A15" s="36"/>
      <c r="B15" s="7" t="s">
        <v>0</v>
      </c>
      <c r="C15" s="148" t="s">
        <v>79</v>
      </c>
      <c r="D15" s="24"/>
      <c r="E15" s="24"/>
      <c r="F15" s="28">
        <f>F16+F23</f>
        <v>26152</v>
      </c>
      <c r="G15" s="28">
        <f>G16+G23</f>
        <v>2525</v>
      </c>
      <c r="H15" s="28">
        <f>H16+H23</f>
        <v>2468.8</v>
      </c>
      <c r="I15" s="50">
        <f aca="true" t="shared" si="0" ref="I15:I97">IF(OR(G15=0,H15=0),"",H15/G15)</f>
        <v>0.9777425742574258</v>
      </c>
      <c r="J15" s="57"/>
      <c r="K15" s="12"/>
      <c r="L15" s="12"/>
      <c r="M15" s="12"/>
      <c r="N15" s="12"/>
      <c r="O15" s="12"/>
    </row>
    <row r="16" spans="1:15" s="13" customFormat="1" ht="129" customHeight="1">
      <c r="A16" s="186">
        <v>1</v>
      </c>
      <c r="B16" s="207" t="s">
        <v>7</v>
      </c>
      <c r="C16" s="187" t="s">
        <v>98</v>
      </c>
      <c r="D16" s="187" t="s">
        <v>153</v>
      </c>
      <c r="E16" s="194" t="s">
        <v>300</v>
      </c>
      <c r="F16" s="216">
        <v>25877</v>
      </c>
      <c r="G16" s="216">
        <v>2500</v>
      </c>
      <c r="H16" s="227">
        <v>2443.8</v>
      </c>
      <c r="I16" s="226">
        <f t="shared" si="0"/>
        <v>0.9775200000000001</v>
      </c>
      <c r="J16" s="237" t="s">
        <v>281</v>
      </c>
      <c r="K16" s="12"/>
      <c r="L16" s="12"/>
      <c r="M16" s="12"/>
      <c r="N16" s="12"/>
      <c r="O16" s="12"/>
    </row>
    <row r="17" spans="1:15" s="13" customFormat="1" ht="39" customHeight="1">
      <c r="A17" s="186"/>
      <c r="B17" s="208"/>
      <c r="C17" s="188"/>
      <c r="D17" s="188"/>
      <c r="E17" s="195"/>
      <c r="F17" s="217"/>
      <c r="G17" s="217"/>
      <c r="H17" s="228"/>
      <c r="I17" s="217"/>
      <c r="J17" s="238"/>
      <c r="K17" s="12"/>
      <c r="L17" s="12"/>
      <c r="M17" s="12"/>
      <c r="N17" s="12"/>
      <c r="O17" s="12"/>
    </row>
    <row r="18" spans="1:15" s="13" customFormat="1" ht="375" customHeight="1">
      <c r="A18" s="186"/>
      <c r="B18" s="208"/>
      <c r="C18" s="189"/>
      <c r="D18" s="188"/>
      <c r="E18" s="195"/>
      <c r="F18" s="176"/>
      <c r="G18" s="176"/>
      <c r="H18" s="229"/>
      <c r="I18" s="176"/>
      <c r="J18" s="238"/>
      <c r="K18" s="12"/>
      <c r="L18" s="12"/>
      <c r="M18" s="12"/>
      <c r="N18" s="12"/>
      <c r="O18" s="12"/>
    </row>
    <row r="19" spans="1:15" s="11" customFormat="1" ht="77.25" customHeight="1">
      <c r="A19" s="108">
        <v>2</v>
      </c>
      <c r="B19" s="208"/>
      <c r="C19" s="102" t="s">
        <v>154</v>
      </c>
      <c r="D19" s="188"/>
      <c r="E19" s="195"/>
      <c r="F19" s="116">
        <v>17</v>
      </c>
      <c r="G19" s="116">
        <v>0</v>
      </c>
      <c r="H19" s="117">
        <v>0</v>
      </c>
      <c r="I19" s="109">
        <f t="shared" si="0"/>
      </c>
      <c r="J19" s="238"/>
      <c r="K19" s="57"/>
      <c r="L19" s="57"/>
      <c r="M19" s="57"/>
      <c r="N19" s="57"/>
      <c r="O19" s="57"/>
    </row>
    <row r="20" spans="1:15" s="115" customFormat="1" ht="161.25" customHeight="1">
      <c r="A20" s="108"/>
      <c r="B20" s="209"/>
      <c r="C20" s="6" t="s">
        <v>200</v>
      </c>
      <c r="D20" s="189"/>
      <c r="E20" s="196"/>
      <c r="F20" s="82">
        <v>24</v>
      </c>
      <c r="G20" s="82">
        <v>4</v>
      </c>
      <c r="H20" s="83">
        <v>1</v>
      </c>
      <c r="I20" s="84">
        <f t="shared" si="0"/>
        <v>0.25</v>
      </c>
      <c r="J20" s="238"/>
      <c r="K20" s="114"/>
      <c r="L20" s="114"/>
      <c r="M20" s="114"/>
      <c r="N20" s="114"/>
      <c r="O20" s="114"/>
    </row>
    <row r="21" spans="1:15" s="115" customFormat="1" ht="93.75" customHeight="1" hidden="1">
      <c r="A21" s="11"/>
      <c r="B21" s="122"/>
      <c r="C21" s="6"/>
      <c r="D21" s="123"/>
      <c r="E21" s="81"/>
      <c r="F21" s="82"/>
      <c r="G21" s="82"/>
      <c r="H21" s="83"/>
      <c r="I21" s="84"/>
      <c r="J21" s="238"/>
      <c r="K21" s="114"/>
      <c r="L21" s="114"/>
      <c r="M21" s="114"/>
      <c r="N21" s="114"/>
      <c r="O21" s="114"/>
    </row>
    <row r="22" spans="1:15" s="13" customFormat="1" ht="290.25" customHeight="1">
      <c r="A22" s="80">
        <v>4</v>
      </c>
      <c r="B22" s="86">
        <v>1.2</v>
      </c>
      <c r="C22" s="145" t="s">
        <v>155</v>
      </c>
      <c r="D22" s="118" t="s">
        <v>156</v>
      </c>
      <c r="E22" s="119" t="s">
        <v>298</v>
      </c>
      <c r="F22" s="120" t="s">
        <v>186</v>
      </c>
      <c r="G22" s="120" t="s">
        <v>157</v>
      </c>
      <c r="H22" s="121" t="s">
        <v>157</v>
      </c>
      <c r="I22" s="120"/>
      <c r="J22" s="238"/>
      <c r="K22" s="12"/>
      <c r="L22" s="12"/>
      <c r="M22" s="12"/>
      <c r="N22" s="12"/>
      <c r="O22" s="12"/>
    </row>
    <row r="23" spans="1:15" s="13" customFormat="1" ht="203.25" customHeight="1">
      <c r="A23" s="80">
        <v>5</v>
      </c>
      <c r="B23" s="86">
        <v>1.3</v>
      </c>
      <c r="C23" s="149" t="s">
        <v>158</v>
      </c>
      <c r="D23" s="99" t="s">
        <v>191</v>
      </c>
      <c r="E23" s="103" t="s">
        <v>299</v>
      </c>
      <c r="F23" s="85">
        <v>275</v>
      </c>
      <c r="G23" s="85">
        <v>25</v>
      </c>
      <c r="H23" s="83">
        <v>25</v>
      </c>
      <c r="I23" s="107">
        <f t="shared" si="0"/>
        <v>1</v>
      </c>
      <c r="J23" s="239"/>
      <c r="K23" s="12"/>
      <c r="L23" s="12"/>
      <c r="M23" s="12"/>
      <c r="N23" s="12"/>
      <c r="O23" s="12"/>
    </row>
    <row r="24" spans="1:15" s="13" customFormat="1" ht="206.25" customHeight="1" thickBot="1">
      <c r="A24" s="80">
        <v>6</v>
      </c>
      <c r="B24" s="127" t="s">
        <v>41</v>
      </c>
      <c r="C24" s="149" t="s">
        <v>207</v>
      </c>
      <c r="D24" s="142"/>
      <c r="E24" s="168" t="s">
        <v>273</v>
      </c>
      <c r="F24" s="85">
        <v>558</v>
      </c>
      <c r="G24" s="85">
        <v>40</v>
      </c>
      <c r="H24" s="128">
        <v>17</v>
      </c>
      <c r="I24" s="107">
        <f t="shared" si="0"/>
        <v>0.425</v>
      </c>
      <c r="J24" s="161" t="s">
        <v>281</v>
      </c>
      <c r="K24" s="12"/>
      <c r="L24" s="12"/>
      <c r="M24" s="12"/>
      <c r="N24" s="12"/>
      <c r="O24" s="12"/>
    </row>
    <row r="25" spans="1:15" s="13" customFormat="1" ht="183.75" customHeight="1" thickBot="1">
      <c r="A25" s="80">
        <v>7</v>
      </c>
      <c r="B25" s="127" t="s">
        <v>42</v>
      </c>
      <c r="C25" s="150" t="s">
        <v>206</v>
      </c>
      <c r="D25" s="141"/>
      <c r="E25" s="163" t="s">
        <v>292</v>
      </c>
      <c r="F25" s="85">
        <v>1905</v>
      </c>
      <c r="G25" s="85">
        <v>0</v>
      </c>
      <c r="H25" s="128">
        <v>0</v>
      </c>
      <c r="I25" s="107">
        <v>0</v>
      </c>
      <c r="J25" s="89" t="s">
        <v>263</v>
      </c>
      <c r="K25" s="12"/>
      <c r="L25" s="12"/>
      <c r="M25" s="12"/>
      <c r="N25" s="12"/>
      <c r="O25" s="12"/>
    </row>
    <row r="26" spans="1:15" ht="46.5" customHeight="1">
      <c r="A26" s="38">
        <v>8</v>
      </c>
      <c r="B26" s="74">
        <v>2</v>
      </c>
      <c r="C26" s="62" t="s">
        <v>136</v>
      </c>
      <c r="D26" s="14"/>
      <c r="E26" s="14"/>
      <c r="F26" s="32">
        <f>F27+F29+F31+F32+F34</f>
        <v>247</v>
      </c>
      <c r="G26" s="32">
        <f>G27+G29+G31+G32</f>
        <v>47</v>
      </c>
      <c r="H26" s="32">
        <f>H27+H29+H31+H32</f>
        <v>47</v>
      </c>
      <c r="I26" s="107">
        <f t="shared" si="0"/>
        <v>1</v>
      </c>
      <c r="J26" s="48"/>
      <c r="K26" s="4"/>
      <c r="L26" s="4"/>
      <c r="M26" s="4"/>
      <c r="N26" s="4"/>
      <c r="O26" s="4"/>
    </row>
    <row r="27" spans="1:15" ht="162.75" customHeight="1">
      <c r="A27" s="37">
        <v>7</v>
      </c>
      <c r="B27" s="76" t="s">
        <v>49</v>
      </c>
      <c r="C27" s="6" t="s">
        <v>101</v>
      </c>
      <c r="D27" s="6" t="s">
        <v>137</v>
      </c>
      <c r="E27" s="5" t="s">
        <v>293</v>
      </c>
      <c r="F27" s="29">
        <v>90</v>
      </c>
      <c r="G27" s="30">
        <v>15</v>
      </c>
      <c r="H27" s="124">
        <v>15</v>
      </c>
      <c r="I27" s="107">
        <f t="shared" si="0"/>
        <v>1</v>
      </c>
      <c r="J27" s="89" t="s">
        <v>264</v>
      </c>
      <c r="K27" s="4"/>
      <c r="L27" s="4"/>
      <c r="M27" s="4"/>
      <c r="N27" s="4"/>
      <c r="O27" s="4"/>
    </row>
    <row r="28" spans="1:15" ht="162.75" customHeight="1">
      <c r="A28" s="37"/>
      <c r="B28" s="101"/>
      <c r="C28" s="102" t="s">
        <v>192</v>
      </c>
      <c r="D28" s="6" t="s">
        <v>193</v>
      </c>
      <c r="E28" s="5" t="s">
        <v>260</v>
      </c>
      <c r="F28" s="29" t="s">
        <v>194</v>
      </c>
      <c r="G28" s="30" t="s">
        <v>157</v>
      </c>
      <c r="H28" s="31" t="s">
        <v>157</v>
      </c>
      <c r="I28" s="107">
        <v>1</v>
      </c>
      <c r="J28" s="89" t="s">
        <v>265</v>
      </c>
      <c r="K28" s="4"/>
      <c r="L28" s="4"/>
      <c r="M28" s="4"/>
      <c r="N28" s="4"/>
      <c r="O28" s="4"/>
    </row>
    <row r="29" spans="1:15" ht="150" customHeight="1">
      <c r="A29" s="38">
        <v>8</v>
      </c>
      <c r="B29" s="172" t="s">
        <v>50</v>
      </c>
      <c r="C29" s="177" t="s">
        <v>102</v>
      </c>
      <c r="D29" s="6" t="s">
        <v>138</v>
      </c>
      <c r="E29" s="5" t="s">
        <v>261</v>
      </c>
      <c r="F29" s="29">
        <v>48</v>
      </c>
      <c r="G29" s="30">
        <v>8</v>
      </c>
      <c r="H29" s="124">
        <v>8</v>
      </c>
      <c r="I29" s="107">
        <v>1</v>
      </c>
      <c r="J29" s="89" t="s">
        <v>279</v>
      </c>
      <c r="K29" s="4"/>
      <c r="L29" s="4"/>
      <c r="M29" s="4"/>
      <c r="N29" s="4"/>
      <c r="O29" s="4"/>
    </row>
    <row r="30" spans="1:15" ht="372" customHeight="1">
      <c r="A30" s="38">
        <v>9</v>
      </c>
      <c r="B30" s="173"/>
      <c r="C30" s="178"/>
      <c r="D30" s="78" t="s">
        <v>159</v>
      </c>
      <c r="E30" s="5" t="s">
        <v>294</v>
      </c>
      <c r="F30" s="29" t="s">
        <v>186</v>
      </c>
      <c r="G30" s="30" t="s">
        <v>157</v>
      </c>
      <c r="H30" s="31" t="s">
        <v>157</v>
      </c>
      <c r="I30" s="107">
        <v>0</v>
      </c>
      <c r="J30" s="89" t="s">
        <v>266</v>
      </c>
      <c r="K30" s="4"/>
      <c r="L30" s="4"/>
      <c r="M30" s="4"/>
      <c r="N30" s="4"/>
      <c r="O30" s="4"/>
    </row>
    <row r="31" spans="1:15" ht="273.75" customHeight="1">
      <c r="A31" s="38">
        <v>10</v>
      </c>
      <c r="B31" s="175">
        <v>2.3</v>
      </c>
      <c r="C31" s="177" t="s">
        <v>160</v>
      </c>
      <c r="D31" s="87" t="s">
        <v>161</v>
      </c>
      <c r="E31" s="5" t="s">
        <v>295</v>
      </c>
      <c r="F31" s="29">
        <v>25</v>
      </c>
      <c r="G31" s="30">
        <v>5</v>
      </c>
      <c r="H31" s="31">
        <v>5</v>
      </c>
      <c r="I31" s="107">
        <f t="shared" si="0"/>
        <v>1</v>
      </c>
      <c r="J31" s="89" t="s">
        <v>266</v>
      </c>
      <c r="K31" s="4"/>
      <c r="L31" s="4"/>
      <c r="M31" s="4"/>
      <c r="N31" s="4"/>
      <c r="O31" s="4"/>
    </row>
    <row r="32" spans="1:15" ht="246" customHeight="1">
      <c r="A32" s="38">
        <v>12</v>
      </c>
      <c r="B32" s="176"/>
      <c r="C32" s="178"/>
      <c r="D32" s="78" t="s">
        <v>162</v>
      </c>
      <c r="E32" s="5" t="s">
        <v>280</v>
      </c>
      <c r="F32" s="29">
        <v>64</v>
      </c>
      <c r="G32" s="30">
        <v>19</v>
      </c>
      <c r="H32" s="31">
        <v>19</v>
      </c>
      <c r="I32" s="107">
        <v>0</v>
      </c>
      <c r="J32" s="89" t="s">
        <v>266</v>
      </c>
      <c r="K32" s="4"/>
      <c r="L32" s="4"/>
      <c r="M32" s="4"/>
      <c r="N32" s="4"/>
      <c r="O32" s="4"/>
    </row>
    <row r="33" spans="1:15" ht="150" customHeight="1">
      <c r="A33" s="38">
        <v>13</v>
      </c>
      <c r="B33" s="76">
        <v>2.4</v>
      </c>
      <c r="C33" s="182" t="s">
        <v>163</v>
      </c>
      <c r="D33" s="87" t="s">
        <v>163</v>
      </c>
      <c r="E33" s="5" t="s">
        <v>296</v>
      </c>
      <c r="F33" s="29" t="s">
        <v>186</v>
      </c>
      <c r="G33" s="30" t="s">
        <v>157</v>
      </c>
      <c r="H33" s="31" t="s">
        <v>157</v>
      </c>
      <c r="I33" s="50">
        <v>1</v>
      </c>
      <c r="J33" s="146" t="s">
        <v>247</v>
      </c>
      <c r="K33" s="4"/>
      <c r="L33" s="4"/>
      <c r="M33" s="4"/>
      <c r="N33" s="4"/>
      <c r="O33" s="4"/>
    </row>
    <row r="34" spans="1:15" s="170" customFormat="1" ht="150" customHeight="1">
      <c r="A34" s="38"/>
      <c r="B34" s="169"/>
      <c r="C34" s="183"/>
      <c r="D34" s="87" t="s">
        <v>276</v>
      </c>
      <c r="E34" s="5" t="s">
        <v>277</v>
      </c>
      <c r="F34" s="29">
        <v>20</v>
      </c>
      <c r="G34" s="30">
        <v>0</v>
      </c>
      <c r="H34" s="31">
        <v>0</v>
      </c>
      <c r="I34" s="50"/>
      <c r="J34" s="169"/>
      <c r="K34" s="4"/>
      <c r="L34" s="4"/>
      <c r="M34" s="4"/>
      <c r="N34" s="4"/>
      <c r="O34" s="4"/>
    </row>
    <row r="35" spans="1:15" ht="38.25" customHeight="1">
      <c r="A35" s="90">
        <v>14</v>
      </c>
      <c r="B35" s="7" t="s">
        <v>54</v>
      </c>
      <c r="C35" s="148" t="s">
        <v>83</v>
      </c>
      <c r="D35" s="24"/>
      <c r="E35" s="24"/>
      <c r="F35" s="28">
        <f>F39+F40+F44+F45+F41</f>
        <v>10219</v>
      </c>
      <c r="G35" s="28">
        <f>G39+G40+G44+G45+G41</f>
        <v>1998</v>
      </c>
      <c r="H35" s="28">
        <f>H39+H40+H44+H45+H41</f>
        <v>2768.7</v>
      </c>
      <c r="I35" s="50">
        <f t="shared" si="0"/>
        <v>1.3857357357357356</v>
      </c>
      <c r="J35" s="48"/>
      <c r="K35" s="4"/>
      <c r="L35" s="4"/>
      <c r="M35" s="4"/>
      <c r="N35" s="4"/>
      <c r="O35" s="4"/>
    </row>
    <row r="36" spans="1:15" ht="19.5" customHeight="1" hidden="1">
      <c r="A36" s="38">
        <v>16</v>
      </c>
      <c r="B36" s="76" t="s">
        <v>63</v>
      </c>
      <c r="C36" s="15" t="s">
        <v>80</v>
      </c>
      <c r="D36" s="15"/>
      <c r="E36" s="15"/>
      <c r="F36" s="29"/>
      <c r="G36" s="30"/>
      <c r="H36" s="31"/>
      <c r="I36" s="50">
        <f t="shared" si="0"/>
      </c>
      <c r="J36" s="48"/>
      <c r="K36" s="4"/>
      <c r="L36" s="4"/>
      <c r="M36" s="4"/>
      <c r="N36" s="4"/>
      <c r="O36" s="4"/>
    </row>
    <row r="37" spans="1:15" ht="37.5" hidden="1">
      <c r="A37" s="38">
        <v>17</v>
      </c>
      <c r="B37" s="76" t="s">
        <v>64</v>
      </c>
      <c r="C37" s="6" t="s">
        <v>76</v>
      </c>
      <c r="D37" s="5"/>
      <c r="E37" s="5"/>
      <c r="F37" s="30"/>
      <c r="G37" s="30"/>
      <c r="H37" s="31"/>
      <c r="I37" s="50">
        <f t="shared" si="0"/>
      </c>
      <c r="J37" s="48"/>
      <c r="K37" s="4"/>
      <c r="L37" s="4"/>
      <c r="M37" s="4"/>
      <c r="N37" s="4"/>
      <c r="O37" s="4"/>
    </row>
    <row r="38" spans="1:15" ht="112.5" hidden="1">
      <c r="A38" s="38">
        <v>18</v>
      </c>
      <c r="B38" s="76" t="s">
        <v>65</v>
      </c>
      <c r="C38" s="6" t="s">
        <v>77</v>
      </c>
      <c r="D38" s="5"/>
      <c r="E38" s="5"/>
      <c r="F38" s="30"/>
      <c r="G38" s="30"/>
      <c r="H38" s="31"/>
      <c r="I38" s="50">
        <f t="shared" si="0"/>
      </c>
      <c r="J38" s="48"/>
      <c r="K38" s="4"/>
      <c r="L38" s="4"/>
      <c r="M38" s="4"/>
      <c r="N38" s="4"/>
      <c r="O38" s="4"/>
    </row>
    <row r="39" spans="1:15" ht="105" customHeight="1" hidden="1">
      <c r="A39" s="38"/>
      <c r="B39" s="59"/>
      <c r="C39" s="6"/>
      <c r="D39" s="5"/>
      <c r="E39" s="5"/>
      <c r="F39" s="30"/>
      <c r="G39" s="30"/>
      <c r="H39" s="31"/>
      <c r="I39" s="50"/>
      <c r="J39" s="48"/>
      <c r="K39" s="4"/>
      <c r="L39" s="4"/>
      <c r="M39" s="4"/>
      <c r="N39" s="4"/>
      <c r="O39" s="4"/>
    </row>
    <row r="40" spans="1:15" ht="156" customHeight="1">
      <c r="A40" s="38">
        <v>16</v>
      </c>
      <c r="B40" s="59" t="s">
        <v>139</v>
      </c>
      <c r="C40" s="6" t="s">
        <v>74</v>
      </c>
      <c r="D40" s="6" t="s">
        <v>124</v>
      </c>
      <c r="E40" s="5" t="s">
        <v>270</v>
      </c>
      <c r="F40" s="29">
        <v>2355</v>
      </c>
      <c r="G40" s="30">
        <v>200</v>
      </c>
      <c r="H40" s="31">
        <v>200</v>
      </c>
      <c r="I40" s="50">
        <f t="shared" si="0"/>
        <v>1</v>
      </c>
      <c r="J40" s="89" t="s">
        <v>238</v>
      </c>
      <c r="K40" s="4"/>
      <c r="L40" s="4"/>
      <c r="M40" s="4"/>
      <c r="N40" s="4"/>
      <c r="O40" s="4"/>
    </row>
    <row r="41" spans="1:15" s="110" customFormat="1" ht="175.5" customHeight="1">
      <c r="A41" s="38"/>
      <c r="B41" s="59" t="s">
        <v>140</v>
      </c>
      <c r="C41" s="6" t="s">
        <v>201</v>
      </c>
      <c r="D41" s="5" t="s">
        <v>202</v>
      </c>
      <c r="E41" s="166" t="s">
        <v>282</v>
      </c>
      <c r="F41" s="30">
        <v>1050</v>
      </c>
      <c r="G41" s="29">
        <v>0</v>
      </c>
      <c r="H41" s="165">
        <v>0</v>
      </c>
      <c r="I41" s="50">
        <v>0</v>
      </c>
      <c r="J41" s="89" t="s">
        <v>264</v>
      </c>
      <c r="K41" s="4"/>
      <c r="L41" s="4"/>
      <c r="M41" s="4"/>
      <c r="N41" s="4"/>
      <c r="O41" s="4"/>
    </row>
    <row r="42" spans="1:15" s="126" customFormat="1" ht="193.5" customHeight="1">
      <c r="A42" s="38"/>
      <c r="B42" s="59" t="s">
        <v>141</v>
      </c>
      <c r="C42" s="6" t="s">
        <v>208</v>
      </c>
      <c r="D42" s="5" t="s">
        <v>210</v>
      </c>
      <c r="E42" s="6" t="s">
        <v>301</v>
      </c>
      <c r="F42" s="79">
        <v>1.1</v>
      </c>
      <c r="G42" s="84">
        <v>0.9</v>
      </c>
      <c r="H42" s="84">
        <v>0.56</v>
      </c>
      <c r="I42" s="50">
        <v>0.56</v>
      </c>
      <c r="J42" s="89" t="s">
        <v>264</v>
      </c>
      <c r="K42" s="4"/>
      <c r="L42" s="4"/>
      <c r="M42" s="4"/>
      <c r="N42" s="4"/>
      <c r="O42" s="4"/>
    </row>
    <row r="43" spans="1:15" s="126" customFormat="1" ht="237" customHeight="1" thickBot="1">
      <c r="A43" s="38"/>
      <c r="B43" s="59" t="s">
        <v>203</v>
      </c>
      <c r="C43" s="6" t="s">
        <v>209</v>
      </c>
      <c r="D43" s="5" t="s">
        <v>211</v>
      </c>
      <c r="E43" s="167" t="s">
        <v>297</v>
      </c>
      <c r="F43" s="79">
        <v>1.07</v>
      </c>
      <c r="G43" s="84">
        <v>0.9</v>
      </c>
      <c r="H43" s="84">
        <v>0.9</v>
      </c>
      <c r="I43" s="50">
        <f>IF(OR(G43=0,H43=0),"",H43/G43)</f>
        <v>1</v>
      </c>
      <c r="J43" s="89" t="s">
        <v>264</v>
      </c>
      <c r="K43" s="4"/>
      <c r="L43" s="4"/>
      <c r="M43" s="4"/>
      <c r="N43" s="4"/>
      <c r="O43" s="4"/>
    </row>
    <row r="44" spans="1:15" ht="273" customHeight="1" thickBot="1">
      <c r="A44" s="38">
        <v>17</v>
      </c>
      <c r="B44" s="59" t="s">
        <v>212</v>
      </c>
      <c r="C44" s="16" t="s">
        <v>81</v>
      </c>
      <c r="D44" s="16" t="s">
        <v>142</v>
      </c>
      <c r="E44" s="167" t="s">
        <v>283</v>
      </c>
      <c r="F44" s="29">
        <v>1743</v>
      </c>
      <c r="G44" s="29">
        <v>243</v>
      </c>
      <c r="H44" s="165">
        <v>793</v>
      </c>
      <c r="I44" s="51">
        <f t="shared" si="0"/>
        <v>3.263374485596708</v>
      </c>
      <c r="J44" s="89" t="s">
        <v>264</v>
      </c>
      <c r="K44" s="4"/>
      <c r="L44" s="4"/>
      <c r="M44" s="4"/>
      <c r="N44" s="4"/>
      <c r="O44" s="4"/>
    </row>
    <row r="45" spans="1:17" ht="129.75" customHeight="1">
      <c r="A45" s="38">
        <v>18</v>
      </c>
      <c r="B45" s="59" t="s">
        <v>213</v>
      </c>
      <c r="C45" s="6" t="s">
        <v>103</v>
      </c>
      <c r="D45" s="6" t="s">
        <v>125</v>
      </c>
      <c r="E45" s="6" t="s">
        <v>284</v>
      </c>
      <c r="F45" s="29">
        <v>5071</v>
      </c>
      <c r="G45" s="29">
        <v>1555</v>
      </c>
      <c r="H45" s="165">
        <v>1775.7</v>
      </c>
      <c r="I45" s="50">
        <f t="shared" si="0"/>
        <v>1.1419292604501607</v>
      </c>
      <c r="J45" s="89" t="s">
        <v>264</v>
      </c>
      <c r="K45" s="4"/>
      <c r="L45" s="4"/>
      <c r="M45" s="4"/>
      <c r="N45" s="4"/>
      <c r="O45" s="4"/>
      <c r="Q45" s="2" t="s">
        <v>85</v>
      </c>
    </row>
    <row r="46" spans="1:15" s="126" customFormat="1" ht="183.75" customHeight="1" thickBot="1">
      <c r="A46" s="38"/>
      <c r="B46" s="59" t="s">
        <v>214</v>
      </c>
      <c r="C46" s="6" t="s">
        <v>217</v>
      </c>
      <c r="D46" s="6" t="s">
        <v>239</v>
      </c>
      <c r="E46" s="167" t="s">
        <v>285</v>
      </c>
      <c r="F46" s="130">
        <v>1.05</v>
      </c>
      <c r="G46" s="84">
        <v>1.05</v>
      </c>
      <c r="H46" s="84">
        <v>1.05</v>
      </c>
      <c r="I46" s="50">
        <v>1</v>
      </c>
      <c r="J46" s="89" t="s">
        <v>264</v>
      </c>
      <c r="K46" s="4"/>
      <c r="L46" s="4"/>
      <c r="M46" s="4"/>
      <c r="N46" s="4"/>
      <c r="O46" s="4"/>
    </row>
    <row r="47" spans="1:15" s="126" customFormat="1" ht="101.25" customHeight="1" thickBot="1">
      <c r="A47" s="38"/>
      <c r="B47" s="59" t="s">
        <v>215</v>
      </c>
      <c r="C47" s="6" t="s">
        <v>218</v>
      </c>
      <c r="D47" s="129" t="s">
        <v>220</v>
      </c>
      <c r="E47" s="133" t="s">
        <v>286</v>
      </c>
      <c r="F47" s="130">
        <v>1.05</v>
      </c>
      <c r="G47" s="79">
        <v>0.9</v>
      </c>
      <c r="H47" s="79">
        <v>0.9</v>
      </c>
      <c r="I47" s="50">
        <f t="shared" si="0"/>
        <v>1</v>
      </c>
      <c r="J47" s="89" t="s">
        <v>266</v>
      </c>
      <c r="K47" s="4"/>
      <c r="L47" s="4"/>
      <c r="M47" s="4"/>
      <c r="N47" s="4"/>
      <c r="O47" s="4"/>
    </row>
    <row r="48" spans="1:15" s="126" customFormat="1" ht="186.75" customHeight="1">
      <c r="A48" s="38"/>
      <c r="B48" s="59" t="s">
        <v>216</v>
      </c>
      <c r="C48" s="6" t="s">
        <v>219</v>
      </c>
      <c r="D48" s="132" t="s">
        <v>221</v>
      </c>
      <c r="E48" s="134"/>
      <c r="F48" s="131" t="s">
        <v>157</v>
      </c>
      <c r="G48" s="30" t="s">
        <v>157</v>
      </c>
      <c r="H48" s="31" t="s">
        <v>233</v>
      </c>
      <c r="I48" s="50"/>
      <c r="J48" s="89" t="s">
        <v>266</v>
      </c>
      <c r="K48" s="4"/>
      <c r="L48" s="4"/>
      <c r="M48" s="4"/>
      <c r="N48" s="4"/>
      <c r="O48" s="4"/>
    </row>
    <row r="49" spans="1:15" ht="101.25" customHeight="1">
      <c r="A49" s="90">
        <v>19</v>
      </c>
      <c r="B49" s="7">
        <v>4</v>
      </c>
      <c r="C49" s="148" t="s">
        <v>78</v>
      </c>
      <c r="D49" s="24"/>
      <c r="E49" s="24"/>
      <c r="F49" s="28">
        <f>+F50+F51+F56</f>
        <v>1138</v>
      </c>
      <c r="G49" s="28">
        <f>+G50+G51</f>
        <v>58</v>
      </c>
      <c r="H49" s="28">
        <f>+H50+H51</f>
        <v>58.3</v>
      </c>
      <c r="I49" s="50">
        <f t="shared" si="0"/>
        <v>1.0051724137931033</v>
      </c>
      <c r="J49" s="48"/>
      <c r="K49" s="4"/>
      <c r="L49" s="4"/>
      <c r="M49" s="4"/>
      <c r="N49" s="4"/>
      <c r="O49" s="4"/>
    </row>
    <row r="50" spans="1:15" ht="101.25" customHeight="1">
      <c r="A50" s="38">
        <v>20</v>
      </c>
      <c r="B50" s="76" t="s">
        <v>63</v>
      </c>
      <c r="C50" s="17" t="s">
        <v>82</v>
      </c>
      <c r="D50" s="17" t="s">
        <v>126</v>
      </c>
      <c r="E50" s="73" t="s">
        <v>272</v>
      </c>
      <c r="F50" s="33">
        <v>493</v>
      </c>
      <c r="G50" s="30">
        <v>58</v>
      </c>
      <c r="H50" s="31">
        <v>58.3</v>
      </c>
      <c r="I50" s="50">
        <f t="shared" si="0"/>
        <v>1.0051724137931033</v>
      </c>
      <c r="J50" s="89" t="s">
        <v>240</v>
      </c>
      <c r="K50" s="4"/>
      <c r="L50" s="4"/>
      <c r="M50" s="4"/>
      <c r="N50" s="4"/>
      <c r="O50" s="4"/>
    </row>
    <row r="51" spans="1:15" ht="110.25" customHeight="1">
      <c r="A51" s="38">
        <v>21</v>
      </c>
      <c r="B51" s="59" t="s">
        <v>222</v>
      </c>
      <c r="C51" s="151" t="s">
        <v>84</v>
      </c>
      <c r="D51" s="17" t="s">
        <v>150</v>
      </c>
      <c r="E51" s="43" t="s">
        <v>302</v>
      </c>
      <c r="F51" s="34">
        <v>645</v>
      </c>
      <c r="G51" s="30">
        <v>0</v>
      </c>
      <c r="H51" s="31">
        <v>0</v>
      </c>
      <c r="I51" s="50">
        <f t="shared" si="0"/>
      </c>
      <c r="J51" s="89" t="s">
        <v>251</v>
      </c>
      <c r="K51" s="4"/>
      <c r="L51" s="4"/>
      <c r="M51" s="4"/>
      <c r="N51" s="4"/>
      <c r="O51" s="4"/>
    </row>
    <row r="52" spans="1:15" s="126" customFormat="1" ht="347.25" customHeight="1">
      <c r="A52" s="38"/>
      <c r="B52" s="59" t="s">
        <v>223</v>
      </c>
      <c r="C52" s="151" t="s">
        <v>226</v>
      </c>
      <c r="D52" s="98" t="s">
        <v>229</v>
      </c>
      <c r="E52" s="43" t="s">
        <v>303</v>
      </c>
      <c r="F52" s="34" t="s">
        <v>275</v>
      </c>
      <c r="G52" s="30">
        <v>20</v>
      </c>
      <c r="H52" s="124">
        <v>20</v>
      </c>
      <c r="I52" s="50">
        <f t="shared" si="0"/>
        <v>1</v>
      </c>
      <c r="J52" s="89" t="s">
        <v>263</v>
      </c>
      <c r="K52" s="4"/>
      <c r="L52" s="4"/>
      <c r="M52" s="4"/>
      <c r="N52" s="4"/>
      <c r="O52" s="4"/>
    </row>
    <row r="53" spans="1:15" s="126" customFormat="1" ht="201.75" customHeight="1">
      <c r="A53" s="38"/>
      <c r="B53" s="59" t="s">
        <v>224</v>
      </c>
      <c r="C53" s="151" t="s">
        <v>227</v>
      </c>
      <c r="D53" s="98" t="s">
        <v>230</v>
      </c>
      <c r="E53" s="43" t="s">
        <v>304</v>
      </c>
      <c r="F53" s="130">
        <v>1.03</v>
      </c>
      <c r="G53" s="130">
        <v>1.02</v>
      </c>
      <c r="H53" s="140">
        <v>1.02</v>
      </c>
      <c r="I53" s="50">
        <f t="shared" si="0"/>
        <v>1</v>
      </c>
      <c r="J53" s="89" t="s">
        <v>267</v>
      </c>
      <c r="K53" s="4"/>
      <c r="L53" s="4"/>
      <c r="M53" s="4"/>
      <c r="N53" s="4"/>
      <c r="O53" s="4"/>
    </row>
    <row r="54" spans="1:15" s="126" customFormat="1" ht="194.25" customHeight="1">
      <c r="A54" s="138"/>
      <c r="B54" s="139" t="s">
        <v>225</v>
      </c>
      <c r="C54" s="152" t="s">
        <v>228</v>
      </c>
      <c r="D54" s="17" t="s">
        <v>259</v>
      </c>
      <c r="E54" s="43" t="s">
        <v>305</v>
      </c>
      <c r="F54" s="34" t="s">
        <v>231</v>
      </c>
      <c r="G54" s="30" t="s">
        <v>157</v>
      </c>
      <c r="H54" s="124" t="s">
        <v>157</v>
      </c>
      <c r="I54" s="50"/>
      <c r="J54" s="89" t="s">
        <v>267</v>
      </c>
      <c r="K54" s="4"/>
      <c r="L54" s="4"/>
      <c r="M54" s="4"/>
      <c r="N54" s="4"/>
      <c r="O54" s="4"/>
    </row>
    <row r="55" spans="1:15" s="126" customFormat="1" ht="152.25" customHeight="1">
      <c r="A55" s="137"/>
      <c r="B55" s="136" t="s">
        <v>234</v>
      </c>
      <c r="C55" s="153" t="s">
        <v>84</v>
      </c>
      <c r="D55" s="135" t="s">
        <v>235</v>
      </c>
      <c r="E55" s="43" t="s">
        <v>306</v>
      </c>
      <c r="F55" s="34" t="s">
        <v>232</v>
      </c>
      <c r="G55" s="34" t="s">
        <v>232</v>
      </c>
      <c r="H55" s="124">
        <v>6</v>
      </c>
      <c r="I55" s="50">
        <v>1</v>
      </c>
      <c r="J55" s="89" t="s">
        <v>263</v>
      </c>
      <c r="K55" s="4"/>
      <c r="L55" s="4"/>
      <c r="M55" s="4"/>
      <c r="N55" s="4"/>
      <c r="O55" s="4"/>
    </row>
    <row r="56" spans="1:15" s="126" customFormat="1" ht="110.25" customHeight="1" hidden="1">
      <c r="A56" s="38"/>
      <c r="B56" s="59"/>
      <c r="C56" s="151"/>
      <c r="D56" s="98"/>
      <c r="E56" s="43"/>
      <c r="F56" s="34"/>
      <c r="G56" s="30"/>
      <c r="H56" s="124"/>
      <c r="I56" s="50"/>
      <c r="J56" s="125"/>
      <c r="K56" s="4"/>
      <c r="L56" s="4"/>
      <c r="M56" s="4"/>
      <c r="N56" s="4"/>
      <c r="O56" s="4"/>
    </row>
    <row r="57" spans="1:15" ht="110.25" customHeight="1">
      <c r="A57" s="38">
        <v>22</v>
      </c>
      <c r="B57" s="76">
        <v>5</v>
      </c>
      <c r="C57" s="154" t="s">
        <v>164</v>
      </c>
      <c r="D57" s="98"/>
      <c r="E57" s="43"/>
      <c r="F57" s="88">
        <v>5786</v>
      </c>
      <c r="G57" s="88">
        <f>G58</f>
        <v>786</v>
      </c>
      <c r="H57" s="88">
        <f>H58</f>
        <v>785.6</v>
      </c>
      <c r="I57" s="50">
        <f t="shared" si="0"/>
        <v>0.9994910941475827</v>
      </c>
      <c r="J57" s="74"/>
      <c r="K57" s="4"/>
      <c r="L57" s="4"/>
      <c r="M57" s="4"/>
      <c r="N57" s="4"/>
      <c r="O57" s="4"/>
    </row>
    <row r="58" spans="1:15" ht="138.75" customHeight="1">
      <c r="A58" s="38">
        <v>23</v>
      </c>
      <c r="B58" s="76">
        <v>5.1</v>
      </c>
      <c r="C58" s="149" t="s">
        <v>165</v>
      </c>
      <c r="D58" s="78" t="s">
        <v>166</v>
      </c>
      <c r="E58" s="43" t="s">
        <v>269</v>
      </c>
      <c r="F58" s="34">
        <v>5786</v>
      </c>
      <c r="G58" s="30">
        <v>786</v>
      </c>
      <c r="H58" s="31">
        <v>785.6</v>
      </c>
      <c r="I58" s="50">
        <f t="shared" si="0"/>
        <v>0.9994910941475827</v>
      </c>
      <c r="J58" s="89" t="s">
        <v>241</v>
      </c>
      <c r="K58" s="4"/>
      <c r="L58" s="4"/>
      <c r="M58" s="4"/>
      <c r="N58" s="4"/>
      <c r="O58" s="4"/>
    </row>
    <row r="59" spans="1:15" s="22" customFormat="1" ht="38.25" customHeight="1">
      <c r="A59" s="39">
        <v>24</v>
      </c>
      <c r="B59" s="18" t="s">
        <v>4</v>
      </c>
      <c r="C59" s="147" t="s">
        <v>6</v>
      </c>
      <c r="D59" s="23"/>
      <c r="E59" s="23"/>
      <c r="F59" s="27">
        <f>F62+F65+F101+F113</f>
        <v>64076.3</v>
      </c>
      <c r="G59" s="27">
        <f>G62+G65+G101+G113</f>
        <v>16385.3</v>
      </c>
      <c r="H59" s="27">
        <f>H62+H65+H101+H113</f>
        <v>16442</v>
      </c>
      <c r="I59" s="49">
        <f>IF(OR(G59=0,H59=0),"",H59/G59)</f>
        <v>1.0034604187900131</v>
      </c>
      <c r="J59" s="18"/>
      <c r="K59" s="21"/>
      <c r="L59" s="21"/>
      <c r="M59" s="21"/>
      <c r="N59" s="21"/>
      <c r="O59" s="21"/>
    </row>
    <row r="60" spans="1:15" s="22" customFormat="1" ht="21" hidden="1">
      <c r="A60" s="179" t="s">
        <v>113</v>
      </c>
      <c r="B60" s="180"/>
      <c r="C60" s="181"/>
      <c r="D60" s="23"/>
      <c r="E60" s="23"/>
      <c r="F60" s="27"/>
      <c r="G60" s="27"/>
      <c r="H60" s="27"/>
      <c r="I60" s="49"/>
      <c r="J60" s="18"/>
      <c r="K60" s="21"/>
      <c r="L60" s="21"/>
      <c r="M60" s="21"/>
      <c r="N60" s="21"/>
      <c r="O60" s="21"/>
    </row>
    <row r="61" spans="1:15" s="22" customFormat="1" ht="21" hidden="1">
      <c r="A61" s="179" t="s">
        <v>114</v>
      </c>
      <c r="B61" s="180"/>
      <c r="C61" s="181"/>
      <c r="D61" s="23"/>
      <c r="E61" s="23"/>
      <c r="F61" s="27"/>
      <c r="G61" s="27"/>
      <c r="H61" s="27"/>
      <c r="I61" s="49"/>
      <c r="J61" s="18"/>
      <c r="K61" s="21"/>
      <c r="L61" s="21"/>
      <c r="M61" s="21"/>
      <c r="N61" s="21"/>
      <c r="O61" s="21"/>
    </row>
    <row r="62" spans="1:15" s="22" customFormat="1" ht="51" customHeight="1">
      <c r="A62" s="91">
        <v>25</v>
      </c>
      <c r="B62" s="96" t="s">
        <v>0</v>
      </c>
      <c r="C62" s="155" t="s">
        <v>143</v>
      </c>
      <c r="D62" s="63"/>
      <c r="E62" s="63"/>
      <c r="F62" s="64">
        <f>F63+F64</f>
        <v>1679</v>
      </c>
      <c r="G62" s="64">
        <f>G63+G64</f>
        <v>0</v>
      </c>
      <c r="H62" s="64">
        <f>H63+H64</f>
        <v>0</v>
      </c>
      <c r="I62" s="50">
        <f t="shared" si="0"/>
      </c>
      <c r="J62" s="70"/>
      <c r="K62" s="21"/>
      <c r="L62" s="21"/>
      <c r="M62" s="21"/>
      <c r="N62" s="21"/>
      <c r="O62" s="21"/>
    </row>
    <row r="63" spans="1:15" s="22" customFormat="1" ht="85.5" customHeight="1">
      <c r="A63" s="91">
        <v>26</v>
      </c>
      <c r="B63" s="97" t="s">
        <v>144</v>
      </c>
      <c r="C63" s="150" t="s">
        <v>13</v>
      </c>
      <c r="D63" s="71" t="s">
        <v>167</v>
      </c>
      <c r="E63" s="71" t="s">
        <v>271</v>
      </c>
      <c r="F63" s="65">
        <v>1562</v>
      </c>
      <c r="G63" s="65">
        <v>0</v>
      </c>
      <c r="H63" s="65">
        <v>0</v>
      </c>
      <c r="I63" s="50">
        <v>0</v>
      </c>
      <c r="J63" s="70"/>
      <c r="K63" s="21"/>
      <c r="L63" s="21"/>
      <c r="M63" s="21"/>
      <c r="N63" s="21"/>
      <c r="O63" s="21"/>
    </row>
    <row r="64" spans="1:15" s="22" customFormat="1" ht="105" customHeight="1">
      <c r="A64" s="91">
        <v>27</v>
      </c>
      <c r="B64" s="97" t="s">
        <v>145</v>
      </c>
      <c r="C64" s="156" t="s">
        <v>168</v>
      </c>
      <c r="D64" s="71" t="s">
        <v>146</v>
      </c>
      <c r="E64" s="164" t="s">
        <v>262</v>
      </c>
      <c r="F64" s="65">
        <v>117</v>
      </c>
      <c r="G64" s="65">
        <v>0</v>
      </c>
      <c r="H64" s="64">
        <v>0</v>
      </c>
      <c r="I64" s="50">
        <v>0</v>
      </c>
      <c r="J64" s="70"/>
      <c r="K64" s="21"/>
      <c r="L64" s="21"/>
      <c r="M64" s="21"/>
      <c r="N64" s="21"/>
      <c r="O64" s="21"/>
    </row>
    <row r="65" spans="1:15" s="10" customFormat="1" ht="19.5" thickBot="1">
      <c r="A65" s="92">
        <v>28</v>
      </c>
      <c r="B65" s="7" t="s">
        <v>46</v>
      </c>
      <c r="C65" s="148" t="s">
        <v>12</v>
      </c>
      <c r="D65" s="24"/>
      <c r="E65" s="24"/>
      <c r="F65" s="28">
        <f>F78+F80+F82+F83+F86+F95+F98</f>
        <v>44524</v>
      </c>
      <c r="G65" s="28">
        <f>G78+G80+G82+G83+G86+G95+G98</f>
        <v>4553</v>
      </c>
      <c r="H65" s="28">
        <f>H78+H80+H82+H83+H86+H95+H98</f>
        <v>4552.3</v>
      </c>
      <c r="I65" s="50">
        <f t="shared" si="0"/>
        <v>0.999846255216341</v>
      </c>
      <c r="J65" s="7"/>
      <c r="K65" s="8"/>
      <c r="L65" s="8"/>
      <c r="M65" s="8"/>
      <c r="N65" s="8"/>
      <c r="O65" s="8"/>
    </row>
    <row r="66" spans="1:10" ht="59.25" customHeight="1" hidden="1">
      <c r="A66" s="38">
        <v>32</v>
      </c>
      <c r="B66" s="76" t="s">
        <v>7</v>
      </c>
      <c r="C66" s="6" t="s">
        <v>13</v>
      </c>
      <c r="D66" s="5" t="s">
        <v>127</v>
      </c>
      <c r="E66" s="5"/>
      <c r="F66" s="30">
        <v>0</v>
      </c>
      <c r="G66" s="30">
        <v>0</v>
      </c>
      <c r="H66" s="30">
        <v>0</v>
      </c>
      <c r="I66" s="52">
        <v>0</v>
      </c>
      <c r="J66" s="47"/>
    </row>
    <row r="67" spans="1:10" ht="18.75" customHeight="1" hidden="1">
      <c r="A67" s="38">
        <v>33</v>
      </c>
      <c r="B67" s="76" t="s">
        <v>14</v>
      </c>
      <c r="C67" s="6" t="s">
        <v>15</v>
      </c>
      <c r="D67" s="5"/>
      <c r="E67" s="5"/>
      <c r="F67" s="30"/>
      <c r="G67" s="30"/>
      <c r="H67" s="30"/>
      <c r="I67" s="52">
        <f t="shared" si="0"/>
      </c>
      <c r="J67" s="47"/>
    </row>
    <row r="68" spans="1:10" ht="112.5" customHeight="1" hidden="1">
      <c r="A68" s="38">
        <v>34</v>
      </c>
      <c r="B68" s="76" t="s">
        <v>39</v>
      </c>
      <c r="C68" s="6" t="s">
        <v>28</v>
      </c>
      <c r="D68" s="5"/>
      <c r="E68" s="5"/>
      <c r="F68" s="30"/>
      <c r="G68" s="30"/>
      <c r="H68" s="30"/>
      <c r="I68" s="52">
        <f t="shared" si="0"/>
      </c>
      <c r="J68" s="47"/>
    </row>
    <row r="69" spans="1:10" ht="135.75" customHeight="1" hidden="1">
      <c r="A69" s="38">
        <v>35</v>
      </c>
      <c r="B69" s="76" t="s">
        <v>41</v>
      </c>
      <c r="C69" s="6" t="s">
        <v>40</v>
      </c>
      <c r="D69" s="6"/>
      <c r="E69" s="6"/>
      <c r="F69" s="29"/>
      <c r="G69" s="30"/>
      <c r="H69" s="30"/>
      <c r="I69" s="52">
        <f t="shared" si="0"/>
      </c>
      <c r="J69" s="47"/>
    </row>
    <row r="70" spans="1:10" ht="94.5" hidden="1" thickBot="1">
      <c r="A70" s="38">
        <v>36</v>
      </c>
      <c r="B70" s="76" t="s">
        <v>42</v>
      </c>
      <c r="C70" s="6" t="s">
        <v>71</v>
      </c>
      <c r="D70" s="5"/>
      <c r="E70" s="5"/>
      <c r="F70" s="30"/>
      <c r="G70" s="30"/>
      <c r="H70" s="30"/>
      <c r="I70" s="52">
        <f t="shared" si="0"/>
      </c>
      <c r="J70" s="47"/>
    </row>
    <row r="71" spans="1:10" ht="38.25" hidden="1" thickBot="1">
      <c r="A71" s="38">
        <v>37</v>
      </c>
      <c r="B71" s="76" t="s">
        <v>43</v>
      </c>
      <c r="C71" s="6" t="s">
        <v>25</v>
      </c>
      <c r="D71" s="5"/>
      <c r="E71" s="5"/>
      <c r="F71" s="30"/>
      <c r="G71" s="30"/>
      <c r="H71" s="30"/>
      <c r="I71" s="52">
        <f t="shared" si="0"/>
      </c>
      <c r="J71" s="47"/>
    </row>
    <row r="72" spans="1:10" ht="78.75" customHeight="1" hidden="1">
      <c r="A72" s="38">
        <v>38</v>
      </c>
      <c r="B72" s="76" t="s">
        <v>44</v>
      </c>
      <c r="C72" s="6" t="s">
        <v>45</v>
      </c>
      <c r="D72" s="6"/>
      <c r="E72" s="6"/>
      <c r="F72" s="29"/>
      <c r="G72" s="30"/>
      <c r="H72" s="30"/>
      <c r="I72" s="52">
        <f t="shared" si="0"/>
      </c>
      <c r="J72" s="47"/>
    </row>
    <row r="73" spans="1:10" ht="78.75" customHeight="1" hidden="1">
      <c r="A73" s="38">
        <v>39</v>
      </c>
      <c r="B73" s="76" t="s">
        <v>44</v>
      </c>
      <c r="C73" s="6" t="s">
        <v>45</v>
      </c>
      <c r="D73" s="6"/>
      <c r="E73" s="6"/>
      <c r="F73" s="29"/>
      <c r="G73" s="30"/>
      <c r="H73" s="30"/>
      <c r="I73" s="52">
        <f>IF(OR(G73=0,H73=0),"",H73/G73)</f>
      </c>
      <c r="J73" s="61"/>
    </row>
    <row r="74" spans="1:10" ht="78.75" customHeight="1" hidden="1">
      <c r="A74" s="38">
        <v>40</v>
      </c>
      <c r="B74" s="76" t="s">
        <v>44</v>
      </c>
      <c r="C74" s="6" t="s">
        <v>45</v>
      </c>
      <c r="D74" s="6"/>
      <c r="E74" s="6"/>
      <c r="F74" s="29"/>
      <c r="G74" s="30"/>
      <c r="H74" s="30"/>
      <c r="I74" s="52">
        <f>IF(OR(G74=0,H74=0),"",H74/G74)</f>
      </c>
      <c r="J74" s="61"/>
    </row>
    <row r="75" spans="1:10" ht="94.5" hidden="1" thickBot="1">
      <c r="A75" s="38">
        <v>40</v>
      </c>
      <c r="B75" s="76" t="s">
        <v>49</v>
      </c>
      <c r="C75" s="6" t="s">
        <v>38</v>
      </c>
      <c r="D75" s="60"/>
      <c r="E75" s="6"/>
      <c r="F75" s="29"/>
      <c r="G75" s="30"/>
      <c r="H75" s="30">
        <v>0</v>
      </c>
      <c r="I75" s="52">
        <f t="shared" si="0"/>
      </c>
      <c r="J75" s="47"/>
    </row>
    <row r="76" spans="1:10" ht="197.25" customHeight="1" hidden="1">
      <c r="A76" s="38">
        <v>41</v>
      </c>
      <c r="B76" s="76" t="s">
        <v>50</v>
      </c>
      <c r="C76" s="6" t="s">
        <v>26</v>
      </c>
      <c r="D76" s="6"/>
      <c r="E76" s="6"/>
      <c r="F76" s="29"/>
      <c r="G76" s="30"/>
      <c r="H76" s="30">
        <v>0</v>
      </c>
      <c r="I76" s="52">
        <f t="shared" si="0"/>
      </c>
      <c r="J76" s="47"/>
    </row>
    <row r="77" spans="1:10" ht="94.5" hidden="1" thickBot="1">
      <c r="A77" s="38">
        <v>42</v>
      </c>
      <c r="B77" s="76" t="s">
        <v>51</v>
      </c>
      <c r="C77" s="6" t="s">
        <v>24</v>
      </c>
      <c r="D77" s="106"/>
      <c r="E77" s="106"/>
      <c r="F77" s="30"/>
      <c r="G77" s="30"/>
      <c r="H77" s="30">
        <v>0</v>
      </c>
      <c r="I77" s="52">
        <f t="shared" si="0"/>
      </c>
      <c r="J77" s="47"/>
    </row>
    <row r="78" spans="1:10" ht="66" customHeight="1">
      <c r="A78" s="93">
        <v>29</v>
      </c>
      <c r="B78" s="193" t="s">
        <v>147</v>
      </c>
      <c r="C78" s="150" t="s">
        <v>152</v>
      </c>
      <c r="D78" s="240" t="s">
        <v>204</v>
      </c>
      <c r="E78" s="240" t="s">
        <v>290</v>
      </c>
      <c r="F78" s="113">
        <v>20067</v>
      </c>
      <c r="G78" s="113">
        <v>2939</v>
      </c>
      <c r="H78" s="113">
        <v>2938</v>
      </c>
      <c r="I78" s="52">
        <f t="shared" si="0"/>
        <v>0.9996597482136781</v>
      </c>
      <c r="J78" s="172" t="s">
        <v>244</v>
      </c>
    </row>
    <row r="79" spans="1:10" ht="172.5" customHeight="1" thickBot="1">
      <c r="A79" s="93">
        <v>30</v>
      </c>
      <c r="B79" s="176"/>
      <c r="C79" s="157" t="s">
        <v>135</v>
      </c>
      <c r="D79" s="241"/>
      <c r="E79" s="241"/>
      <c r="F79" s="113">
        <f>F78-2107</f>
        <v>17960</v>
      </c>
      <c r="G79" s="30">
        <v>693</v>
      </c>
      <c r="H79" s="30">
        <v>692.9</v>
      </c>
      <c r="I79" s="52">
        <f t="shared" si="0"/>
        <v>0.9998556998556998</v>
      </c>
      <c r="J79" s="173"/>
    </row>
    <row r="80" spans="1:10" ht="177" customHeight="1" hidden="1">
      <c r="A80" s="93"/>
      <c r="B80" s="104"/>
      <c r="C80" s="6"/>
      <c r="D80" s="112"/>
      <c r="E80" s="112"/>
      <c r="F80" s="30"/>
      <c r="G80" s="30"/>
      <c r="H80" s="30"/>
      <c r="I80" s="52"/>
      <c r="J80" s="172" t="s">
        <v>244</v>
      </c>
    </row>
    <row r="81" spans="1:10" ht="134.25" customHeight="1" hidden="1">
      <c r="A81" s="93"/>
      <c r="B81" s="59"/>
      <c r="C81" s="6"/>
      <c r="D81" s="5"/>
      <c r="E81" s="100"/>
      <c r="F81" s="30"/>
      <c r="G81" s="30"/>
      <c r="H81" s="30"/>
      <c r="I81" s="52"/>
      <c r="J81" s="173"/>
    </row>
    <row r="82" spans="1:10" ht="129.75" customHeight="1">
      <c r="A82" s="93">
        <v>33</v>
      </c>
      <c r="B82" s="59" t="s">
        <v>196</v>
      </c>
      <c r="C82" s="6" t="s">
        <v>24</v>
      </c>
      <c r="D82" s="5" t="s">
        <v>169</v>
      </c>
      <c r="E82" s="162" t="s">
        <v>254</v>
      </c>
      <c r="F82" s="30">
        <v>2304</v>
      </c>
      <c r="G82" s="30">
        <v>384</v>
      </c>
      <c r="H82" s="30">
        <v>384</v>
      </c>
      <c r="I82" s="52">
        <f t="shared" si="0"/>
        <v>1</v>
      </c>
      <c r="J82" s="172" t="s">
        <v>245</v>
      </c>
    </row>
    <row r="83" spans="1:10" ht="168.75" customHeight="1">
      <c r="A83" s="93">
        <v>34</v>
      </c>
      <c r="B83" s="59" t="s">
        <v>148</v>
      </c>
      <c r="C83" s="6" t="s">
        <v>34</v>
      </c>
      <c r="D83" s="5" t="s">
        <v>118</v>
      </c>
      <c r="E83" s="5" t="s">
        <v>255</v>
      </c>
      <c r="F83" s="30">
        <v>260</v>
      </c>
      <c r="G83" s="30">
        <v>0</v>
      </c>
      <c r="H83" s="30">
        <v>0</v>
      </c>
      <c r="I83" s="52">
        <v>0</v>
      </c>
      <c r="J83" s="173"/>
    </row>
    <row r="84" spans="1:10" ht="51.75" customHeight="1" hidden="1">
      <c r="A84" s="93">
        <v>45</v>
      </c>
      <c r="B84" s="59"/>
      <c r="C84" s="6" t="s">
        <v>22</v>
      </c>
      <c r="D84" s="5" t="s">
        <v>119</v>
      </c>
      <c r="E84" s="5"/>
      <c r="F84" s="30">
        <v>0</v>
      </c>
      <c r="G84" s="30">
        <v>0</v>
      </c>
      <c r="H84" s="30">
        <v>0</v>
      </c>
      <c r="I84" s="52">
        <f t="shared" si="0"/>
      </c>
      <c r="J84" s="47"/>
    </row>
    <row r="85" spans="1:10" ht="51.75" customHeight="1" hidden="1">
      <c r="A85" s="93">
        <v>46</v>
      </c>
      <c r="B85" s="76"/>
      <c r="C85" s="6" t="s">
        <v>23</v>
      </c>
      <c r="D85" s="5"/>
      <c r="E85" s="5"/>
      <c r="F85" s="30"/>
      <c r="G85" s="30"/>
      <c r="H85" s="30"/>
      <c r="I85" s="52">
        <f t="shared" si="0"/>
      </c>
      <c r="J85" s="47"/>
    </row>
    <row r="86" spans="1:10" ht="249.75" customHeight="1">
      <c r="A86" s="93">
        <v>35</v>
      </c>
      <c r="B86" s="59" t="s">
        <v>197</v>
      </c>
      <c r="C86" s="6" t="s">
        <v>170</v>
      </c>
      <c r="D86" s="6" t="s">
        <v>171</v>
      </c>
      <c r="E86" s="171" t="s">
        <v>307</v>
      </c>
      <c r="F86" s="29">
        <v>12250</v>
      </c>
      <c r="G86" s="30">
        <v>0</v>
      </c>
      <c r="H86" s="30">
        <v>0</v>
      </c>
      <c r="I86" s="52">
        <v>0</v>
      </c>
      <c r="J86" s="144" t="s">
        <v>243</v>
      </c>
    </row>
    <row r="87" spans="1:10" ht="131.25" hidden="1">
      <c r="A87" s="93">
        <v>48</v>
      </c>
      <c r="B87" s="59" t="s">
        <v>120</v>
      </c>
      <c r="C87" s="6" t="s">
        <v>105</v>
      </c>
      <c r="D87" s="5" t="s">
        <v>128</v>
      </c>
      <c r="E87" s="5"/>
      <c r="F87" s="30">
        <v>0</v>
      </c>
      <c r="G87" s="30">
        <v>0</v>
      </c>
      <c r="H87" s="30">
        <v>0</v>
      </c>
      <c r="I87" s="52">
        <v>0</v>
      </c>
      <c r="J87" s="144" t="s">
        <v>243</v>
      </c>
    </row>
    <row r="88" spans="1:10" ht="45" customHeight="1" hidden="1">
      <c r="A88" s="93">
        <v>49</v>
      </c>
      <c r="B88" s="59"/>
      <c r="C88" s="6" t="s">
        <v>31</v>
      </c>
      <c r="D88" s="5"/>
      <c r="E88" s="5"/>
      <c r="F88" s="30"/>
      <c r="G88" s="30"/>
      <c r="H88" s="30"/>
      <c r="I88" s="52">
        <f t="shared" si="0"/>
      </c>
      <c r="J88" s="144" t="s">
        <v>243</v>
      </c>
    </row>
    <row r="89" spans="1:10" ht="56.25" hidden="1">
      <c r="A89" s="93">
        <v>50</v>
      </c>
      <c r="B89" s="59"/>
      <c r="C89" s="6" t="s">
        <v>47</v>
      </c>
      <c r="D89" s="6"/>
      <c r="E89" s="6"/>
      <c r="F89" s="29"/>
      <c r="G89" s="30"/>
      <c r="H89" s="30"/>
      <c r="I89" s="52">
        <f t="shared" si="0"/>
      </c>
      <c r="J89" s="144" t="s">
        <v>243</v>
      </c>
    </row>
    <row r="90" spans="1:10" ht="56.25" hidden="1">
      <c r="A90" s="93">
        <v>51</v>
      </c>
      <c r="B90" s="59"/>
      <c r="C90" s="6" t="s">
        <v>48</v>
      </c>
      <c r="D90" s="6"/>
      <c r="E90" s="6"/>
      <c r="F90" s="29"/>
      <c r="G90" s="30"/>
      <c r="H90" s="30"/>
      <c r="I90" s="52">
        <f t="shared" si="0"/>
      </c>
      <c r="J90" s="144" t="s">
        <v>243</v>
      </c>
    </row>
    <row r="91" spans="1:10" ht="78" customHeight="1" hidden="1">
      <c r="A91" s="93">
        <v>52</v>
      </c>
      <c r="B91" s="59"/>
      <c r="C91" s="6" t="s">
        <v>21</v>
      </c>
      <c r="D91" s="5"/>
      <c r="E91" s="5"/>
      <c r="F91" s="30"/>
      <c r="G91" s="30"/>
      <c r="H91" s="30"/>
      <c r="I91" s="52">
        <f t="shared" si="0"/>
      </c>
      <c r="J91" s="144" t="s">
        <v>243</v>
      </c>
    </row>
    <row r="92" spans="1:10" ht="56.25" hidden="1">
      <c r="A92" s="93">
        <v>53</v>
      </c>
      <c r="B92" s="59"/>
      <c r="C92" s="6" t="s">
        <v>72</v>
      </c>
      <c r="D92" s="5"/>
      <c r="E92" s="5"/>
      <c r="F92" s="30"/>
      <c r="G92" s="30"/>
      <c r="H92" s="30"/>
      <c r="I92" s="52">
        <f t="shared" si="0"/>
      </c>
      <c r="J92" s="144" t="s">
        <v>243</v>
      </c>
    </row>
    <row r="93" spans="1:10" ht="38.25" customHeight="1" hidden="1">
      <c r="A93" s="93">
        <v>54</v>
      </c>
      <c r="B93" s="59"/>
      <c r="C93" s="6" t="s">
        <v>73</v>
      </c>
      <c r="D93" s="5"/>
      <c r="E93" s="5"/>
      <c r="F93" s="30"/>
      <c r="G93" s="30"/>
      <c r="H93" s="30"/>
      <c r="I93" s="52">
        <f t="shared" si="0"/>
      </c>
      <c r="J93" s="144" t="s">
        <v>243</v>
      </c>
    </row>
    <row r="94" spans="1:10" ht="185.25" customHeight="1" hidden="1">
      <c r="A94" s="93"/>
      <c r="B94" s="59" t="s">
        <v>149</v>
      </c>
      <c r="C94" s="6"/>
      <c r="D94" s="5"/>
      <c r="E94" s="72"/>
      <c r="F94" s="30"/>
      <c r="G94" s="30"/>
      <c r="H94" s="30"/>
      <c r="I94" s="52">
        <f t="shared" si="0"/>
      </c>
      <c r="J94" s="144" t="s">
        <v>243</v>
      </c>
    </row>
    <row r="95" spans="1:10" ht="189.75" customHeight="1">
      <c r="A95" s="93">
        <v>36</v>
      </c>
      <c r="B95" s="59" t="s">
        <v>198</v>
      </c>
      <c r="C95" s="6" t="s">
        <v>37</v>
      </c>
      <c r="D95" s="5" t="s">
        <v>205</v>
      </c>
      <c r="E95" s="5" t="s">
        <v>274</v>
      </c>
      <c r="F95" s="30">
        <v>7183</v>
      </c>
      <c r="G95" s="30">
        <v>820</v>
      </c>
      <c r="H95" s="30">
        <v>820.3</v>
      </c>
      <c r="I95" s="52">
        <f>H95/G95/100*100</f>
        <v>1.0003658536585365</v>
      </c>
      <c r="J95" s="144" t="s">
        <v>243</v>
      </c>
    </row>
    <row r="96" spans="1:10" ht="99.75" customHeight="1" hidden="1">
      <c r="A96" s="93"/>
      <c r="B96" s="59" t="s">
        <v>121</v>
      </c>
      <c r="C96" s="6" t="s">
        <v>75</v>
      </c>
      <c r="D96" s="5" t="s">
        <v>129</v>
      </c>
      <c r="E96" s="5"/>
      <c r="F96" s="30">
        <v>0</v>
      </c>
      <c r="G96" s="30">
        <v>0</v>
      </c>
      <c r="H96" s="30">
        <v>0</v>
      </c>
      <c r="I96" s="52">
        <f t="shared" si="0"/>
      </c>
      <c r="J96" s="47"/>
    </row>
    <row r="97" spans="1:10" ht="161.25" customHeight="1" hidden="1">
      <c r="A97" s="93"/>
      <c r="B97" s="59" t="s">
        <v>122</v>
      </c>
      <c r="C97" s="6" t="s">
        <v>20</v>
      </c>
      <c r="D97" s="5" t="s">
        <v>130</v>
      </c>
      <c r="E97" s="5"/>
      <c r="F97" s="30">
        <v>0</v>
      </c>
      <c r="G97" s="30">
        <v>0</v>
      </c>
      <c r="H97" s="30">
        <v>0</v>
      </c>
      <c r="I97" s="52">
        <f t="shared" si="0"/>
      </c>
      <c r="J97" s="47"/>
    </row>
    <row r="98" spans="1:10" ht="234.75" customHeight="1">
      <c r="A98" s="93">
        <v>37</v>
      </c>
      <c r="B98" s="59" t="s">
        <v>199</v>
      </c>
      <c r="C98" s="6" t="s">
        <v>123</v>
      </c>
      <c r="D98" s="5" t="s">
        <v>131</v>
      </c>
      <c r="E98" s="162" t="s">
        <v>256</v>
      </c>
      <c r="F98" s="30">
        <v>2460</v>
      </c>
      <c r="G98" s="30">
        <v>410</v>
      </c>
      <c r="H98" s="30">
        <v>410</v>
      </c>
      <c r="I98" s="52">
        <f>H98/G98/100*100</f>
        <v>1</v>
      </c>
      <c r="J98" s="144" t="s">
        <v>246</v>
      </c>
    </row>
    <row r="99" spans="1:10" ht="36.75" customHeight="1" hidden="1">
      <c r="A99" s="93">
        <v>60</v>
      </c>
      <c r="B99" s="76" t="s">
        <v>52</v>
      </c>
      <c r="C99" s="6" t="s">
        <v>27</v>
      </c>
      <c r="D99" s="6"/>
      <c r="E99" s="6"/>
      <c r="F99" s="29"/>
      <c r="G99" s="30"/>
      <c r="H99" s="30"/>
      <c r="I99" s="52">
        <v>0</v>
      </c>
      <c r="J99" s="47"/>
    </row>
    <row r="100" spans="1:10" ht="49.5" customHeight="1" hidden="1">
      <c r="A100" s="93">
        <v>61</v>
      </c>
      <c r="B100" s="76"/>
      <c r="C100" s="6" t="s">
        <v>116</v>
      </c>
      <c r="D100" s="6"/>
      <c r="E100" s="6"/>
      <c r="F100" s="29"/>
      <c r="G100" s="30"/>
      <c r="H100" s="30"/>
      <c r="I100" s="52">
        <v>0</v>
      </c>
      <c r="J100" s="47"/>
    </row>
    <row r="101" spans="1:10" s="9" customFormat="1" ht="30.75" customHeight="1">
      <c r="A101" s="94">
        <v>38</v>
      </c>
      <c r="B101" s="7" t="s">
        <v>54</v>
      </c>
      <c r="C101" s="148" t="s">
        <v>18</v>
      </c>
      <c r="D101" s="24"/>
      <c r="E101" s="24"/>
      <c r="F101" s="28">
        <f>F111+F112</f>
        <v>16721</v>
      </c>
      <c r="G101" s="28">
        <f>G111+G112</f>
        <v>11259</v>
      </c>
      <c r="H101" s="28">
        <f>H111+H112</f>
        <v>11258.4</v>
      </c>
      <c r="I101" s="52">
        <v>1</v>
      </c>
      <c r="J101" s="58"/>
    </row>
    <row r="102" spans="1:10" ht="159.75" customHeight="1" hidden="1">
      <c r="A102" s="93">
        <v>62</v>
      </c>
      <c r="B102" s="76" t="s">
        <v>56</v>
      </c>
      <c r="C102" s="6" t="s">
        <v>36</v>
      </c>
      <c r="D102" s="6" t="s">
        <v>133</v>
      </c>
      <c r="E102" s="6"/>
      <c r="F102" s="29">
        <v>0</v>
      </c>
      <c r="G102" s="30">
        <v>0</v>
      </c>
      <c r="H102" s="30">
        <v>0</v>
      </c>
      <c r="I102" s="52">
        <v>0</v>
      </c>
      <c r="J102" s="47"/>
    </row>
    <row r="103" spans="1:10" ht="39" customHeight="1" hidden="1">
      <c r="A103" s="93">
        <v>63</v>
      </c>
      <c r="B103" s="76" t="s">
        <v>57</v>
      </c>
      <c r="C103" s="6" t="s">
        <v>35</v>
      </c>
      <c r="D103" s="6"/>
      <c r="E103" s="6"/>
      <c r="F103" s="29">
        <v>0</v>
      </c>
      <c r="G103" s="30">
        <v>0</v>
      </c>
      <c r="H103" s="30">
        <v>0</v>
      </c>
      <c r="I103" s="52">
        <v>0</v>
      </c>
      <c r="J103" s="47"/>
    </row>
    <row r="104" spans="1:10" ht="39" customHeight="1" hidden="1">
      <c r="A104" s="93">
        <v>64</v>
      </c>
      <c r="B104" s="76" t="s">
        <v>58</v>
      </c>
      <c r="C104" s="6" t="s">
        <v>32</v>
      </c>
      <c r="D104" s="5"/>
      <c r="E104" s="5"/>
      <c r="F104" s="30"/>
      <c r="G104" s="30"/>
      <c r="H104" s="30"/>
      <c r="I104" s="52">
        <v>0</v>
      </c>
      <c r="J104" s="47"/>
    </row>
    <row r="105" spans="1:10" ht="39" customHeight="1" hidden="1">
      <c r="A105" s="93">
        <v>65</v>
      </c>
      <c r="B105" s="76" t="s">
        <v>59</v>
      </c>
      <c r="C105" s="6" t="s">
        <v>33</v>
      </c>
      <c r="D105" s="6"/>
      <c r="E105" s="6"/>
      <c r="F105" s="29"/>
      <c r="G105" s="30"/>
      <c r="H105" s="30"/>
      <c r="I105" s="52">
        <v>0</v>
      </c>
      <c r="J105" s="47"/>
    </row>
    <row r="106" spans="1:10" ht="39" customHeight="1" hidden="1">
      <c r="A106" s="93">
        <v>66</v>
      </c>
      <c r="B106" s="76" t="s">
        <v>60</v>
      </c>
      <c r="C106" s="6" t="s">
        <v>29</v>
      </c>
      <c r="D106" s="6"/>
      <c r="E106" s="6"/>
      <c r="F106" s="29"/>
      <c r="G106" s="30"/>
      <c r="H106" s="30"/>
      <c r="I106" s="52">
        <v>0</v>
      </c>
      <c r="J106" s="47"/>
    </row>
    <row r="107" spans="1:10" ht="39" customHeight="1" hidden="1">
      <c r="A107" s="93">
        <v>67</v>
      </c>
      <c r="B107" s="76" t="s">
        <v>61</v>
      </c>
      <c r="C107" s="6" t="s">
        <v>30</v>
      </c>
      <c r="D107" s="6"/>
      <c r="E107" s="6"/>
      <c r="F107" s="29"/>
      <c r="G107" s="30"/>
      <c r="H107" s="30"/>
      <c r="I107" s="52">
        <v>0</v>
      </c>
      <c r="J107" s="47"/>
    </row>
    <row r="108" spans="1:10" ht="39" customHeight="1" hidden="1">
      <c r="A108" s="93">
        <v>68</v>
      </c>
      <c r="B108" s="76" t="s">
        <v>62</v>
      </c>
      <c r="C108" s="6" t="s">
        <v>19</v>
      </c>
      <c r="D108" s="5"/>
      <c r="E108" s="5"/>
      <c r="F108" s="30"/>
      <c r="G108" s="30"/>
      <c r="H108" s="30"/>
      <c r="I108" s="52">
        <v>0</v>
      </c>
      <c r="J108" s="47"/>
    </row>
    <row r="109" spans="1:10" ht="39" customHeight="1" hidden="1">
      <c r="A109" s="93">
        <v>69</v>
      </c>
      <c r="B109" s="76" t="s">
        <v>69</v>
      </c>
      <c r="C109" s="6" t="s">
        <v>68</v>
      </c>
      <c r="D109" s="6"/>
      <c r="E109" s="6"/>
      <c r="F109" s="29"/>
      <c r="G109" s="30"/>
      <c r="H109" s="30"/>
      <c r="I109" s="52">
        <v>0</v>
      </c>
      <c r="J109" s="47"/>
    </row>
    <row r="110" spans="1:10" ht="39" customHeight="1" hidden="1">
      <c r="A110" s="93">
        <v>70</v>
      </c>
      <c r="B110" s="76" t="s">
        <v>70</v>
      </c>
      <c r="C110" s="6" t="s">
        <v>53</v>
      </c>
      <c r="D110" s="5"/>
      <c r="E110" s="5"/>
      <c r="F110" s="30"/>
      <c r="G110" s="30"/>
      <c r="H110" s="30"/>
      <c r="I110" s="52">
        <v>0</v>
      </c>
      <c r="J110" s="47"/>
    </row>
    <row r="111" spans="1:10" ht="108.75" customHeight="1">
      <c r="A111" s="93">
        <v>39</v>
      </c>
      <c r="B111" s="59" t="s">
        <v>139</v>
      </c>
      <c r="C111" s="6" t="s">
        <v>172</v>
      </c>
      <c r="D111" s="5" t="s">
        <v>133</v>
      </c>
      <c r="E111" s="5" t="s">
        <v>308</v>
      </c>
      <c r="F111" s="30">
        <v>5498</v>
      </c>
      <c r="G111" s="30">
        <v>436</v>
      </c>
      <c r="H111" s="30">
        <v>435.9</v>
      </c>
      <c r="I111" s="52">
        <f>H111/G111/100*100</f>
        <v>0.9997706422018348</v>
      </c>
      <c r="J111" s="144" t="s">
        <v>246</v>
      </c>
    </row>
    <row r="112" spans="1:10" ht="122.25" customHeight="1">
      <c r="A112" s="93">
        <v>40</v>
      </c>
      <c r="B112" s="59" t="s">
        <v>173</v>
      </c>
      <c r="C112" s="6" t="s">
        <v>174</v>
      </c>
      <c r="D112" s="5" t="s">
        <v>175</v>
      </c>
      <c r="E112" s="5" t="s">
        <v>309</v>
      </c>
      <c r="F112" s="30">
        <v>11223</v>
      </c>
      <c r="G112" s="30">
        <v>10823</v>
      </c>
      <c r="H112" s="30">
        <v>10822.5</v>
      </c>
      <c r="I112" s="52">
        <f>H112/G112/100*100</f>
        <v>0.9999538020881457</v>
      </c>
      <c r="J112" s="144" t="s">
        <v>246</v>
      </c>
    </row>
    <row r="113" spans="1:10" s="9" customFormat="1" ht="36.75" customHeight="1">
      <c r="A113" s="94">
        <v>41</v>
      </c>
      <c r="B113" s="7" t="s">
        <v>55</v>
      </c>
      <c r="C113" s="148" t="s">
        <v>11</v>
      </c>
      <c r="D113" s="24"/>
      <c r="E113" s="24"/>
      <c r="F113" s="28">
        <f>F119</f>
        <v>1152.3</v>
      </c>
      <c r="G113" s="28">
        <f>G119</f>
        <v>573.3</v>
      </c>
      <c r="H113" s="28">
        <f>H119</f>
        <v>631.3</v>
      </c>
      <c r="I113" s="52">
        <f aca="true" t="shared" si="1" ref="I113:I120">IF(OR(G113=0,H113=0),"",H113/G113)</f>
        <v>1.101168672597244</v>
      </c>
      <c r="J113" s="58"/>
    </row>
    <row r="114" spans="1:10" ht="36.75" customHeight="1" hidden="1">
      <c r="A114" s="93">
        <v>72</v>
      </c>
      <c r="B114" s="76" t="s">
        <v>63</v>
      </c>
      <c r="C114" s="6" t="s">
        <v>16</v>
      </c>
      <c r="D114" s="6"/>
      <c r="E114" s="6"/>
      <c r="F114" s="29"/>
      <c r="G114" s="30"/>
      <c r="H114" s="30"/>
      <c r="I114" s="52">
        <f t="shared" si="1"/>
      </c>
      <c r="J114" s="47"/>
    </row>
    <row r="115" spans="1:10" ht="36.75" customHeight="1" hidden="1">
      <c r="A115" s="93">
        <v>73</v>
      </c>
      <c r="B115" s="76" t="s">
        <v>64</v>
      </c>
      <c r="C115" s="6" t="s">
        <v>9</v>
      </c>
      <c r="D115" s="5"/>
      <c r="E115" s="5"/>
      <c r="F115" s="30"/>
      <c r="G115" s="30"/>
      <c r="H115" s="30"/>
      <c r="I115" s="52">
        <f t="shared" si="1"/>
      </c>
      <c r="J115" s="47"/>
    </row>
    <row r="116" spans="1:10" ht="36.75" customHeight="1" hidden="1">
      <c r="A116" s="93">
        <v>74</v>
      </c>
      <c r="B116" s="76" t="s">
        <v>65</v>
      </c>
      <c r="C116" s="6" t="s">
        <v>10</v>
      </c>
      <c r="D116" s="5"/>
      <c r="E116" s="5"/>
      <c r="F116" s="30"/>
      <c r="G116" s="30"/>
      <c r="H116" s="30"/>
      <c r="I116" s="52">
        <f t="shared" si="1"/>
      </c>
      <c r="J116" s="47"/>
    </row>
    <row r="117" spans="1:10" ht="36.75" customHeight="1" hidden="1">
      <c r="A117" s="93">
        <v>75</v>
      </c>
      <c r="B117" s="76" t="s">
        <v>66</v>
      </c>
      <c r="C117" s="6" t="s">
        <v>8</v>
      </c>
      <c r="D117" s="5"/>
      <c r="E117" s="5"/>
      <c r="F117" s="30"/>
      <c r="G117" s="30"/>
      <c r="H117" s="30"/>
      <c r="I117" s="52">
        <f t="shared" si="1"/>
      </c>
      <c r="J117" s="47"/>
    </row>
    <row r="118" spans="1:10" ht="36.75" customHeight="1" hidden="1">
      <c r="A118" s="93">
        <v>76</v>
      </c>
      <c r="B118" s="76" t="s">
        <v>67</v>
      </c>
      <c r="C118" s="6" t="s">
        <v>17</v>
      </c>
      <c r="D118" s="5" t="s">
        <v>132</v>
      </c>
      <c r="E118" s="5"/>
      <c r="F118" s="30">
        <v>0</v>
      </c>
      <c r="G118" s="30">
        <v>0</v>
      </c>
      <c r="H118" s="30">
        <v>0</v>
      </c>
      <c r="I118" s="52">
        <f t="shared" si="1"/>
      </c>
      <c r="J118" s="47"/>
    </row>
    <row r="119" spans="1:10" ht="195" customHeight="1">
      <c r="A119" s="95">
        <v>42</v>
      </c>
      <c r="B119" s="104" t="s">
        <v>63</v>
      </c>
      <c r="C119" s="6" t="s">
        <v>134</v>
      </c>
      <c r="D119" s="5" t="s">
        <v>151</v>
      </c>
      <c r="E119" s="169" t="s">
        <v>278</v>
      </c>
      <c r="F119" s="30">
        <v>1152.3</v>
      </c>
      <c r="G119" s="30">
        <v>573.3</v>
      </c>
      <c r="H119" s="30">
        <f>573.3+58</f>
        <v>631.3</v>
      </c>
      <c r="I119" s="79">
        <f t="shared" si="1"/>
        <v>1.101168672597244</v>
      </c>
      <c r="J119" s="76"/>
    </row>
    <row r="120" spans="1:10" ht="93" customHeight="1">
      <c r="A120" s="95">
        <v>43</v>
      </c>
      <c r="B120" s="74">
        <v>5</v>
      </c>
      <c r="C120" s="148" t="s">
        <v>176</v>
      </c>
      <c r="D120" s="5"/>
      <c r="E120" s="5"/>
      <c r="F120" s="30"/>
      <c r="G120" s="30"/>
      <c r="H120" s="30"/>
      <c r="I120" s="52">
        <f t="shared" si="1"/>
      </c>
      <c r="J120" s="76"/>
    </row>
    <row r="121" spans="1:10" ht="272.25" customHeight="1">
      <c r="A121" s="95">
        <v>44</v>
      </c>
      <c r="B121" s="172">
        <v>5.1</v>
      </c>
      <c r="C121" s="177" t="s">
        <v>177</v>
      </c>
      <c r="D121" s="5" t="s">
        <v>178</v>
      </c>
      <c r="E121" s="5" t="s">
        <v>252</v>
      </c>
      <c r="F121" s="30" t="s">
        <v>186</v>
      </c>
      <c r="G121" s="30" t="s">
        <v>157</v>
      </c>
      <c r="H121" s="30" t="s">
        <v>157</v>
      </c>
      <c r="I121" s="52">
        <v>1</v>
      </c>
      <c r="J121" s="144" t="s">
        <v>246</v>
      </c>
    </row>
    <row r="122" spans="1:10" ht="260.25" customHeight="1">
      <c r="A122" s="95">
        <v>45</v>
      </c>
      <c r="B122" s="173"/>
      <c r="C122" s="178"/>
      <c r="D122" s="5" t="s">
        <v>179</v>
      </c>
      <c r="E122" s="5" t="s">
        <v>253</v>
      </c>
      <c r="F122" s="30" t="s">
        <v>186</v>
      </c>
      <c r="G122" s="30" t="s">
        <v>186</v>
      </c>
      <c r="H122" s="30" t="s">
        <v>157</v>
      </c>
      <c r="I122" s="52">
        <v>1</v>
      </c>
      <c r="J122" s="144" t="s">
        <v>247</v>
      </c>
    </row>
    <row r="123" spans="1:10" ht="202.5" customHeight="1">
      <c r="A123" s="95">
        <v>46</v>
      </c>
      <c r="B123" s="172">
        <v>5.2</v>
      </c>
      <c r="C123" s="177" t="s">
        <v>180</v>
      </c>
      <c r="D123" s="5" t="s">
        <v>181</v>
      </c>
      <c r="E123" s="5" t="s">
        <v>289</v>
      </c>
      <c r="F123" s="30" t="s">
        <v>92</v>
      </c>
      <c r="G123" s="30" t="s">
        <v>187</v>
      </c>
      <c r="H123" s="30" t="s">
        <v>257</v>
      </c>
      <c r="I123" s="52">
        <v>1</v>
      </c>
      <c r="J123" s="144" t="s">
        <v>248</v>
      </c>
    </row>
    <row r="124" spans="1:10" ht="297" customHeight="1">
      <c r="A124" s="95">
        <v>47</v>
      </c>
      <c r="B124" s="173"/>
      <c r="C124" s="178"/>
      <c r="D124" s="5" t="s">
        <v>182</v>
      </c>
      <c r="E124" s="5" t="s">
        <v>310</v>
      </c>
      <c r="F124" s="30" t="s">
        <v>92</v>
      </c>
      <c r="G124" s="30" t="s">
        <v>188</v>
      </c>
      <c r="H124" s="30" t="s">
        <v>257</v>
      </c>
      <c r="I124" s="52">
        <v>0</v>
      </c>
      <c r="J124" s="144" t="s">
        <v>248</v>
      </c>
    </row>
    <row r="125" spans="1:10" ht="292.5" customHeight="1">
      <c r="A125" s="95">
        <v>48</v>
      </c>
      <c r="B125" s="172">
        <v>5.3</v>
      </c>
      <c r="C125" s="177" t="s">
        <v>183</v>
      </c>
      <c r="D125" s="5" t="s">
        <v>184</v>
      </c>
      <c r="E125" s="5" t="s">
        <v>236</v>
      </c>
      <c r="F125" s="30" t="s">
        <v>189</v>
      </c>
      <c r="G125" s="30">
        <v>0</v>
      </c>
      <c r="H125" s="30">
        <v>0</v>
      </c>
      <c r="I125" s="52">
        <v>1</v>
      </c>
      <c r="J125" s="144" t="s">
        <v>246</v>
      </c>
    </row>
    <row r="126" spans="1:10" ht="342" customHeight="1">
      <c r="A126" s="95">
        <v>49</v>
      </c>
      <c r="B126" s="173"/>
      <c r="C126" s="190"/>
      <c r="D126" s="5" t="s">
        <v>185</v>
      </c>
      <c r="E126" s="5" t="s">
        <v>287</v>
      </c>
      <c r="F126" s="30" t="s">
        <v>189</v>
      </c>
      <c r="G126" s="30">
        <v>2589.9</v>
      </c>
      <c r="H126" s="30">
        <v>197</v>
      </c>
      <c r="I126" s="52">
        <v>1</v>
      </c>
      <c r="J126" s="144" t="s">
        <v>246</v>
      </c>
    </row>
    <row r="127" spans="1:10" ht="120.75" customHeight="1" thickBot="1">
      <c r="A127" s="95">
        <v>50</v>
      </c>
      <c r="B127" s="76"/>
      <c r="C127" s="178"/>
      <c r="D127" s="5" t="s">
        <v>190</v>
      </c>
      <c r="E127" s="5" t="s">
        <v>288</v>
      </c>
      <c r="F127" s="30" t="s">
        <v>189</v>
      </c>
      <c r="G127" s="30">
        <v>0</v>
      </c>
      <c r="H127" s="30">
        <v>0</v>
      </c>
      <c r="I127" s="52">
        <v>1</v>
      </c>
      <c r="J127" s="144" t="s">
        <v>248</v>
      </c>
    </row>
    <row r="128" spans="1:10" ht="18.75" customHeight="1" hidden="1">
      <c r="A128" s="214" t="s">
        <v>1</v>
      </c>
      <c r="B128" s="201" t="s">
        <v>97</v>
      </c>
      <c r="C128" s="210" t="s">
        <v>2</v>
      </c>
      <c r="D128" s="211"/>
      <c r="E128" s="201" t="s">
        <v>95</v>
      </c>
      <c r="F128" s="184" t="s">
        <v>111</v>
      </c>
      <c r="G128" s="184"/>
      <c r="H128" s="184"/>
      <c r="I128" s="185"/>
      <c r="J128" s="47"/>
    </row>
    <row r="129" spans="1:10" ht="18.75" customHeight="1" hidden="1">
      <c r="A129" s="214"/>
      <c r="B129" s="201"/>
      <c r="C129" s="185"/>
      <c r="D129" s="212"/>
      <c r="E129" s="201"/>
      <c r="F129" s="220" t="s">
        <v>112</v>
      </c>
      <c r="G129" s="220" t="s">
        <v>108</v>
      </c>
      <c r="H129" s="220"/>
      <c r="I129" s="191"/>
      <c r="J129" s="47"/>
    </row>
    <row r="130" spans="1:10" ht="19.5" hidden="1" thickBot="1">
      <c r="A130" s="214"/>
      <c r="B130" s="201"/>
      <c r="C130" s="187" t="s">
        <v>99</v>
      </c>
      <c r="D130" s="172" t="s">
        <v>100</v>
      </c>
      <c r="E130" s="201"/>
      <c r="F130" s="220"/>
      <c r="G130" s="172" t="s">
        <v>109</v>
      </c>
      <c r="H130" s="220" t="s">
        <v>110</v>
      </c>
      <c r="I130" s="191" t="s">
        <v>92</v>
      </c>
      <c r="J130" s="47"/>
    </row>
    <row r="131" spans="1:10" ht="24.75" customHeight="1" hidden="1" thickBot="1">
      <c r="A131" s="215"/>
      <c r="B131" s="202"/>
      <c r="C131" s="203"/>
      <c r="D131" s="174"/>
      <c r="E131" s="202"/>
      <c r="F131" s="221"/>
      <c r="G131" s="174"/>
      <c r="H131" s="221"/>
      <c r="I131" s="192"/>
      <c r="J131" s="47"/>
    </row>
    <row r="132" spans="1:10" ht="36.75" customHeight="1" hidden="1" thickBot="1">
      <c r="A132" s="205" t="s">
        <v>107</v>
      </c>
      <c r="B132" s="206"/>
      <c r="C132" s="206"/>
      <c r="D132" s="206"/>
      <c r="E132" s="206"/>
      <c r="F132" s="206"/>
      <c r="G132" s="206"/>
      <c r="H132" s="206"/>
      <c r="I132" s="242"/>
      <c r="J132" s="47"/>
    </row>
    <row r="133" spans="1:10" ht="19.5" hidden="1" thickBot="1">
      <c r="A133" s="46"/>
      <c r="B133" s="75"/>
      <c r="C133" s="158"/>
      <c r="D133" s="44"/>
      <c r="E133" s="44"/>
      <c r="F133" s="44"/>
      <c r="G133" s="25"/>
      <c r="H133" s="25"/>
      <c r="I133" s="53"/>
      <c r="J133" s="47"/>
    </row>
    <row r="134" spans="1:10" ht="19.5" hidden="1" thickBot="1">
      <c r="A134" s="38"/>
      <c r="B134" s="76"/>
      <c r="C134" s="15"/>
      <c r="D134" s="43"/>
      <c r="E134" s="43"/>
      <c r="F134" s="43"/>
      <c r="G134" s="3"/>
      <c r="H134" s="3"/>
      <c r="I134" s="54"/>
      <c r="J134" s="47"/>
    </row>
    <row r="135" spans="1:10" ht="21" customHeight="1" hidden="1" thickBot="1">
      <c r="A135" s="40"/>
      <c r="B135" s="77"/>
      <c r="C135" s="159"/>
      <c r="D135" s="45"/>
      <c r="E135" s="45"/>
      <c r="F135" s="45"/>
      <c r="G135" s="41"/>
      <c r="H135" s="41"/>
      <c r="I135" s="55"/>
      <c r="J135" s="47"/>
    </row>
    <row r="136" spans="1:9" ht="18.75">
      <c r="A136" s="231"/>
      <c r="B136" s="231"/>
      <c r="C136" s="231"/>
      <c r="D136" s="231"/>
      <c r="E136" s="231"/>
      <c r="F136" s="231"/>
      <c r="G136" s="231"/>
      <c r="H136" s="231"/>
      <c r="I136" s="231"/>
    </row>
    <row r="137" spans="1:4" ht="18.75">
      <c r="A137" s="197" t="s">
        <v>249</v>
      </c>
      <c r="B137" s="198"/>
      <c r="C137" s="198"/>
      <c r="D137" s="143" t="s">
        <v>250</v>
      </c>
    </row>
    <row r="138" spans="1:5" ht="39.75" customHeight="1">
      <c r="A138" s="197" t="s">
        <v>195</v>
      </c>
      <c r="B138" s="197"/>
      <c r="C138" s="197"/>
      <c r="D138" s="111" t="s">
        <v>258</v>
      </c>
      <c r="E138" s="105"/>
    </row>
    <row r="140" spans="1:4" ht="18.75" customHeight="1">
      <c r="A140" s="236" t="s">
        <v>268</v>
      </c>
      <c r="B140" s="236"/>
      <c r="C140" s="236"/>
      <c r="D140" s="236"/>
    </row>
  </sheetData>
  <sheetProtection/>
  <mergeCells count="68">
    <mergeCell ref="A140:D140"/>
    <mergeCell ref="J16:J23"/>
    <mergeCell ref="J78:J79"/>
    <mergeCell ref="J80:J81"/>
    <mergeCell ref="J82:J83"/>
    <mergeCell ref="A138:C138"/>
    <mergeCell ref="D78:D79"/>
    <mergeCell ref="E78:E79"/>
    <mergeCell ref="A132:I132"/>
    <mergeCell ref="F129:F131"/>
    <mergeCell ref="A136:I136"/>
    <mergeCell ref="A1:I1"/>
    <mergeCell ref="A2:I2"/>
    <mergeCell ref="A3:I3"/>
    <mergeCell ref="A8:A11"/>
    <mergeCell ref="B7:I7"/>
    <mergeCell ref="A5:I5"/>
    <mergeCell ref="A6:I6"/>
    <mergeCell ref="A4:I4"/>
    <mergeCell ref="C8:D9"/>
    <mergeCell ref="E8:E11"/>
    <mergeCell ref="G129:I129"/>
    <mergeCell ref="G130:G131"/>
    <mergeCell ref="E128:E131"/>
    <mergeCell ref="F8:I8"/>
    <mergeCell ref="I10:I11"/>
    <mergeCell ref="I16:I18"/>
    <mergeCell ref="F16:F18"/>
    <mergeCell ref="H16:H18"/>
    <mergeCell ref="F9:G9"/>
    <mergeCell ref="H10:H11"/>
    <mergeCell ref="C128:D129"/>
    <mergeCell ref="B8:B11"/>
    <mergeCell ref="A128:A131"/>
    <mergeCell ref="D130:D131"/>
    <mergeCell ref="C121:C122"/>
    <mergeCell ref="F10:F11"/>
    <mergeCell ref="G16:G18"/>
    <mergeCell ref="H9:I9"/>
    <mergeCell ref="H130:H131"/>
    <mergeCell ref="A137:C137"/>
    <mergeCell ref="A13:C13"/>
    <mergeCell ref="B29:B30"/>
    <mergeCell ref="B128:B131"/>
    <mergeCell ref="C130:C131"/>
    <mergeCell ref="J8:J11"/>
    <mergeCell ref="A12:I12"/>
    <mergeCell ref="C10:C11"/>
    <mergeCell ref="C29:C30"/>
    <mergeCell ref="B16:B20"/>
    <mergeCell ref="F128:I128"/>
    <mergeCell ref="A16:A18"/>
    <mergeCell ref="C16:C18"/>
    <mergeCell ref="A61:C61"/>
    <mergeCell ref="C125:C127"/>
    <mergeCell ref="I130:I131"/>
    <mergeCell ref="B78:B79"/>
    <mergeCell ref="D16:D20"/>
    <mergeCell ref="E16:E20"/>
    <mergeCell ref="C123:C124"/>
    <mergeCell ref="B125:B126"/>
    <mergeCell ref="D10:D11"/>
    <mergeCell ref="B121:B122"/>
    <mergeCell ref="B31:B32"/>
    <mergeCell ref="C31:C32"/>
    <mergeCell ref="B123:B124"/>
    <mergeCell ref="A60:C60"/>
    <mergeCell ref="C33:C34"/>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8" man="1"/>
    <brk id="58" max="8" man="1"/>
    <brk id="86" max="8" man="1"/>
    <brk id="94" max="8" man="1"/>
    <brk id="119"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2021-01-15T13:41:42Z</dcterms:modified>
  <cp:category/>
  <cp:version/>
  <cp:contentType/>
  <cp:contentStatus/>
</cp:coreProperties>
</file>